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Petunjuk" sheetId="1" state="visible" r:id="rId1"/>
    <sheet name="Trip" sheetId="2" state="visible" r:id="rId2"/>
    <sheet name="Rekap Order" sheetId="3" state="visible" r:id="rId3"/>
    <sheet name="Per Pembeli" sheetId="4" state="visible" r:id="rId4"/>
    <sheet name="Daftar Belanja" sheetId="5" state="visible" r:id="rId5"/>
  </sheets>
  <definedNames>
    <definedName name="_xlnm._FilterDatabase" localSheetId="2" hidden="1">'Rekap Order'!$A$1:$S$501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&quot;Rp&quot;#,##0;-&quot;Rp&quot;#,##0;&quot;-&quot;"/>
    <numFmt numFmtId="167" formatCode="#,##0;-#,##0;&quot;-&quot;"/>
  </numFmts>
  <fonts count="7">
    <font>
      <name val="Calibri"/>
      <family val="2"/>
      <color theme="1"/>
      <sz val="11"/>
      <scheme val="minor"/>
    </font>
    <font>
      <name val="Arial"/>
      <b val="1"/>
      <color rgb="001C2430"/>
      <sz val="14"/>
    </font>
    <font>
      <name val="Arial"/>
      <i val="1"/>
      <color rgb="005B6675"/>
      <sz val="9"/>
    </font>
    <font>
      <name val="Arial"/>
      <color rgb="001C2430"/>
      <sz val="10"/>
    </font>
    <font>
      <name val="Arial"/>
      <b val="1"/>
      <color rgb="001C2430"/>
      <sz val="11"/>
    </font>
    <font>
      <name val="Arial"/>
      <color rgb="000563C1"/>
      <sz val="10"/>
      <u val="single"/>
    </font>
    <font>
      <name val="Arial"/>
      <b val="1"/>
      <color rgb="001C2430"/>
      <sz val="10"/>
    </font>
  </fonts>
  <fills count="6">
    <fill>
      <patternFill/>
    </fill>
    <fill>
      <patternFill patternType="gray125"/>
    </fill>
    <fill>
      <patternFill patternType="solid">
        <fgColor rgb="00FFE4CC"/>
      </patternFill>
    </fill>
    <fill>
      <patternFill patternType="solid">
        <fgColor rgb="00F5F7FA"/>
      </patternFill>
    </fill>
    <fill>
      <patternFill patternType="solid">
        <fgColor rgb="00E8EEF4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C9D1DB"/>
      </left>
      <right style="thin">
        <color rgb="00C9D1DB"/>
      </right>
      <top style="thin">
        <color rgb="00C9D1DB"/>
      </top>
      <bottom style="thin">
        <color rgb="00C9D1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1" fillId="0" borderId="0" pivotButton="0" quotePrefix="0" xfId="0"/>
    <xf numFmtId="0" fontId="6" fillId="0" borderId="0" pivotButton="0" quotePrefix="0" xfId="0"/>
    <xf numFmtId="0" fontId="3" fillId="2" borderId="1" pivotButton="0" quotePrefix="0" xfId="0"/>
    <xf numFmtId="0" fontId="2" fillId="0" borderId="0" pivotButton="0" quotePrefix="0" xfId="0"/>
    <xf numFmtId="9" fontId="3" fillId="2" borderId="1" pivotButton="0" quotePrefix="0" xfId="0"/>
    <xf numFmtId="165" fontId="3" fillId="2" borderId="1" pivotButton="0" quotePrefix="0" xfId="0"/>
    <xf numFmtId="1" fontId="3" fillId="2" borderId="1" pivotButton="0" quotePrefix="0" xfId="0"/>
    <xf numFmtId="166" fontId="3" fillId="2" borderId="1" pivotButton="0" quotePrefix="0" xfId="0"/>
    <xf numFmtId="0" fontId="4" fillId="0" borderId="0" pivotButton="0" quotePrefix="0" xfId="0"/>
    <xf numFmtId="0" fontId="3" fillId="0" borderId="0" pivotButton="0" quotePrefix="0" xfId="0"/>
    <xf numFmtId="167" fontId="3" fillId="3" borderId="1" pivotButton="0" quotePrefix="0" xfId="0"/>
    <xf numFmtId="166" fontId="3" fillId="3" borderId="1" pivotButton="0" quotePrefix="0" xfId="0"/>
    <xf numFmtId="166" fontId="6" fillId="3" borderId="1" pivotButton="0" quotePrefix="0" xfId="0"/>
    <xf numFmtId="0" fontId="6" fillId="2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center" wrapText="1"/>
    </xf>
    <xf numFmtId="0" fontId="3" fillId="5" borderId="1" pivotButton="0" quotePrefix="0" xfId="0"/>
    <xf numFmtId="165" fontId="3" fillId="5" borderId="1" pivotButton="0" quotePrefix="0" xfId="0"/>
    <xf numFmtId="49" fontId="3" fillId="5" borderId="1" pivotButton="0" quotePrefix="0" xfId="0"/>
    <xf numFmtId="167" fontId="3" fillId="5" borderId="1" pivotButton="0" quotePrefix="0" xfId="0"/>
    <xf numFmtId="166" fontId="3" fillId="5" borderId="1" pivotButton="0" quotePrefix="0" xfId="0"/>
    <xf numFmtId="0" fontId="3" fillId="0" borderId="1" pivotButton="0" quotePrefix="0" xfId="0"/>
    <xf numFmtId="165" fontId="3" fillId="0" borderId="1" pivotButton="0" quotePrefix="0" xfId="0"/>
    <xf numFmtId="49" fontId="3" fillId="0" borderId="1" pivotButton="0" quotePrefix="0" xfId="0"/>
    <xf numFmtId="167" fontId="3" fillId="0" borderId="1" pivotButton="0" quotePrefix="0" xfId="0"/>
    <xf numFmtId="166" fontId="3" fillId="0" borderId="1" pivotButton="0" quotePrefix="0" xfId="0"/>
    <xf numFmtId="0" fontId="3" fillId="3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DCF3E3"/>
        </patternFill>
      </fill>
    </dxf>
    <dxf>
      <fill>
        <patternFill patternType="solid">
          <fgColor rgb="00FFF1CC"/>
        </patternFill>
      </fill>
    </dxf>
    <dxf>
      <fill>
        <patternFill patternType="solid">
          <fgColor rgb="00FBE0E0"/>
        </patternFill>
      </fill>
    </dxf>
    <dxf>
      <fill>
        <patternFill patternType="solid">
          <fgColor rgb="00E9EC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omments/comment1.xml><?xml version="1.0" encoding="utf-8"?>
<comments xmlns="http://schemas.openxmlformats.org/spreadsheetml/2006/main">
  <authors>
    <author>MechioApps</author>
  </authors>
  <commentList>
    <comment ref="C1" authorId="0" shapeId="0">
      <text>
        <t>Tulis nama yang sama persis untuk semua barang pembeli ini.</t>
      </text>
    </comment>
    <comment ref="E1" authorId="0" shapeId="0">
      <text>
        <t>Tulis nama yang sama persis untuk barang yang sama supaya Daftar Belanja menjumlahkannya.</t>
      </text>
    </comment>
    <comment ref="H1" authorId="0" shapeId="0">
      <text>
        <t>Harga beli dalam Rupiah. Barang luar negeri: harga asing × kurs.</t>
      </text>
    </comment>
    <comment ref="J1" authorId="0" shapeId="0">
      <text>
        <t>=(H+I)×G — otomatis.</t>
      </text>
    </comment>
    <comment ref="K1" authorId="0" shapeId="0">
      <text>
        <t>Uang yang sudah ditransfer pembeli untuk baris ini.</t>
      </text>
    </comment>
    <comment ref="L1" authorId="0" shapeId="0">
      <text>
        <t>=J−K, otomatis 0 bila Status bayar = Lunas.</t>
      </text>
    </comment>
    <comment ref="O1" authorId="0" shapeId="0">
      <text>
        <t>Isi di SATU baris saja per pembeli.</t>
      </text>
    </comment>
    <comment ref="Q1" authorId="0" shapeId="0">
      <text>
        <t>Total × persen DP di sheet Trip. Pakai saat menagih DP.</t>
      </text>
    </comment>
    <comment ref="R1" authorId="0" shapeId="0">
      <text>
        <t>Isi bila barang habis / terbeli sebagian dan uang dikembalikan.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chioapps.com/product/personal-shopping?utm_source=template&amp;utm_medium=xlsx&amp;utm_campaign=rekap_jastip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007A8594"/>
    <outlinePr summaryBelow="1" summaryRight="1"/>
    <pageSetUpPr/>
  </sheetPr>
  <dimension ref="B2:B3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Template Rekap Order Jastip — MechioApps</t>
        </is>
      </c>
    </row>
    <row r="3">
      <c r="B3" s="2" t="inlineStr">
        <is>
          <t>Gratis dipakai dan dibagikan. Bisa dibuka di Excel, Google Sheets (File → Impor), atau Excel di HP.</t>
        </is>
      </c>
    </row>
    <row r="4">
      <c r="B4" s="3" t="inlineStr"/>
    </row>
    <row r="5">
      <c r="B5" s="4" t="inlineStr">
        <is>
          <t>Cara pakai</t>
        </is>
      </c>
    </row>
    <row r="6">
      <c r="B6" s="3" t="inlineStr">
        <is>
          <t>1. Buka sheet "Trip": isi nama trip, persen DP, tanggal tutup PO, dan biaya lain (bagasi, transport).</t>
        </is>
      </c>
    </row>
    <row r="7">
      <c r="B7" s="3" t="inlineStr">
        <is>
          <t>2. Buka sheet "Rekap Order": satu baris untuk SATU barang dari SATU pembeli. Pembeli yang pesan 3 barang berbeda = 3 baris.</t>
        </is>
      </c>
    </row>
    <row r="8">
      <c r="B8" s="3" t="inlineStr">
        <is>
          <t>3. Baris berlatar kuning muda adalah contoh. Hapus isinya (pilih baris → Delete) sebelum dipakai.</t>
        </is>
      </c>
    </row>
    <row r="9">
      <c r="B9" s="3" t="inlineStr">
        <is>
          <t>4. Ongkir cukup diisi di salah satu baris milik pembeli itu, supaya tidak terhitung dua kali.</t>
        </is>
      </c>
    </row>
    <row r="10">
      <c r="B10" s="3" t="inlineStr">
        <is>
          <t>5. Saat pembeli melunasi, ubah Status bayar menjadi "Lunas" — sisa tagihan baris itu otomatis jadi 0.</t>
        </is>
      </c>
    </row>
    <row r="11">
      <c r="B11" s="3" t="inlineStr">
        <is>
          <t>6. Sheet "Per Pembeli" dan "Daftar Belanja" terisi sendiri dari Rekap Order. Jangan diketik manual.</t>
        </is>
      </c>
    </row>
    <row r="12">
      <c r="B12" s="3" t="inlineStr"/>
    </row>
    <row r="13">
      <c r="B13" s="4" t="inlineStr">
        <is>
          <t>Arti warna</t>
        </is>
      </c>
    </row>
    <row r="14">
      <c r="B14" s="3" t="inlineStr">
        <is>
          <t>Judul kolom oranye  = diisi sendiri.</t>
        </is>
      </c>
    </row>
    <row r="15">
      <c r="B15" s="3" t="inlineStr">
        <is>
          <t>Judul kolom biru keabuan &amp; sel abu-abu muda = rumus otomatis. Jangan diketik, nanti rumusnya hilang.</t>
        </is>
      </c>
    </row>
    <row r="16">
      <c r="B16" s="3" t="inlineStr">
        <is>
          <t>Kolom U–X di Rekap Order disembunyikan: kolom bantu untuk Per Pembeli &amp; Daftar Belanja. Jangan dihapus.</t>
        </is>
      </c>
    </row>
    <row r="17">
      <c r="B17" s="3" t="inlineStr"/>
    </row>
    <row r="18">
      <c r="B18" s="4" t="inlineStr">
        <is>
          <t>Rumus yang dipakai (baris 2 sebagai contoh)</t>
        </is>
      </c>
    </row>
    <row r="19">
      <c r="B19" s="3" t="inlineStr">
        <is>
          <t>Total            = (harga barang + fee jastip) × jumlah      →  =(H2+I2)*G2</t>
        </is>
      </c>
    </row>
    <row r="20">
      <c r="B20" s="3" t="inlineStr">
        <is>
          <t>DP diminta       = total × persen DP di sheet Trip            →  =J2*Trip!$B$5</t>
        </is>
      </c>
    </row>
    <row r="21">
      <c r="B21" s="3" t="inlineStr">
        <is>
          <t>Sisa tagihan     = total − DP dibayar (0 bila status Lunas)  →  =IF(M2="Lunas";0;J2-K2)</t>
        </is>
      </c>
    </row>
    <row r="22">
      <c r="B22" s="3" t="inlineStr">
        <is>
          <t>Tagihan pelunasan per pembeli = sisa tagihan semua barangnya + ongkir yang belum lunas.</t>
        </is>
      </c>
    </row>
    <row r="23">
      <c r="B23" s="3" t="inlineStr">
        <is>
          <t>Estimasi untung trip = total fee jastip − biaya lain.</t>
        </is>
      </c>
    </row>
    <row r="24">
      <c r="B24" s="2" t="inlineStr">
        <is>
          <t>Catatan: Excel berbahasa Indonesia memakai titik koma (;) sebagai pemisah rumus, Excel berbahasa Inggris memakai koma (,).</t>
        </is>
      </c>
    </row>
    <row r="25">
      <c r="B25" s="3" t="inlineStr"/>
    </row>
    <row r="26">
      <c r="B26" s="4" t="inlineStr">
        <is>
          <t>Status yang dipakai</t>
        </is>
      </c>
    </row>
    <row r="27">
      <c r="B27" s="3" t="inlineStr">
        <is>
          <t>Status bayar: Belum bayar · DP · Lunas</t>
        </is>
      </c>
    </row>
    <row r="28">
      <c r="B28" s="3" t="inlineStr">
        <is>
          <t>Status barang: Belum dibeli · Sudah dibeli · Habis · Dikirim. Barang habis → catat uang yang dikembalikan di kolom "Dana dikembalikan".</t>
        </is>
      </c>
    </row>
    <row r="29">
      <c r="B29" s="3" t="inlineStr"/>
    </row>
    <row r="30">
      <c r="B30" s="4" t="inlineStr">
        <is>
          <t>Kapan sebaiknya pindah dari Excel?</t>
        </is>
      </c>
    </row>
    <row r="31">
      <c r="B31" s="3" t="inlineStr">
        <is>
          <t>Pesanan per trip sudah di atas 30, kamu sering lupa menagih pelunasan, atau pembeli sering bertanya status pesanan.</t>
        </is>
      </c>
    </row>
    <row r="32">
      <c r="B32" s="3" t="inlineStr">
        <is>
          <t>Di MechioApps Jastip, pembeli memesan &amp; membayar DP sendiri lewat website jastip-mu, pelunasan ditagih dengan pengingat otomatis,</t>
        </is>
      </c>
    </row>
    <row r="33">
      <c r="B33" s="3" t="inlineStr">
        <is>
          <t>dan daftar belanja per trip tersusun sendiri. Ada paket gratis untuk mulai:</t>
        </is>
      </c>
    </row>
    <row r="34">
      <c r="B34" s="5" t="inlineStr">
        <is>
          <t>mechioapps.com/product/personal-shopping</t>
        </is>
      </c>
    </row>
  </sheetData>
  <hyperlinks>
    <hyperlink xmlns:r="http://schemas.openxmlformats.org/officeDocument/2006/relationships" ref="B3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9E0B"/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60" customWidth="1" min="3" max="3"/>
  </cols>
  <sheetData>
    <row r="1">
      <c r="A1" s="6" t="inlineStr">
        <is>
          <t>Pengaturan trip</t>
        </is>
      </c>
    </row>
    <row r="3">
      <c r="A3" s="7" t="inlineStr">
        <is>
          <t>Nama trip</t>
        </is>
      </c>
      <c r="B3" s="8" t="inlineStr">
        <is>
          <t>Seoul November 2026</t>
        </is>
      </c>
      <c r="C3" s="9" t="inlineStr">
        <is>
          <t>Bebas, untuk judul saja.</t>
        </is>
      </c>
    </row>
    <row r="4">
      <c r="A4" s="7" t="inlineStr">
        <is>
          <t>Negara / kota</t>
        </is>
      </c>
      <c r="B4" s="8" t="inlineStr">
        <is>
          <t>Korea Selatan — Seoul</t>
        </is>
      </c>
      <c r="C4" s="9" t="inlineStr"/>
    </row>
    <row r="5">
      <c r="A5" s="7" t="inlineStr">
        <is>
          <t>Persen DP</t>
        </is>
      </c>
      <c r="B5" s="10" t="n">
        <v>0.5</v>
      </c>
      <c r="C5" s="9" t="inlineStr">
        <is>
          <t>Dipakai kolom "DP diminta" di Rekap Order. Lunas di depan = 100%.</t>
        </is>
      </c>
    </row>
    <row r="6">
      <c r="A6" s="7" t="inlineStr">
        <is>
          <t>Tanggal tutup PO</t>
        </is>
      </c>
      <c r="B6" s="11" t="n">
        <v>46341</v>
      </c>
      <c r="C6" s="9" t="inlineStr"/>
    </row>
    <row r="7">
      <c r="A7" s="7" t="inlineStr">
        <is>
          <t>Batas pelunasan (hari)</t>
        </is>
      </c>
      <c r="B7" s="12" t="n">
        <v>3</v>
      </c>
      <c r="C7" s="9" t="inlineStr">
        <is>
          <t>Berapa hari setelah barang siap kirim pembeli wajib melunasi.</t>
        </is>
      </c>
    </row>
    <row r="8">
      <c r="A8" s="7" t="inlineStr">
        <is>
          <t>Biaya lain (Rp)</t>
        </is>
      </c>
      <c r="B8" s="13" t="n">
        <v>100000</v>
      </c>
      <c r="C8" s="9" t="inlineStr">
        <is>
          <t>Bagasi tambahan, transport belanja, packing. Dipakai untuk estimasi untung.</t>
        </is>
      </c>
    </row>
    <row r="10">
      <c r="A10" s="14" t="inlineStr">
        <is>
          <t>Ringkasan (otomatis)</t>
        </is>
      </c>
    </row>
    <row r="11">
      <c r="A11" s="15" t="inlineStr">
        <is>
          <t>Jumlah pembeli</t>
        </is>
      </c>
      <c r="B11" s="16">
        <f>MAX('Rekap Order'!$V$2:$V$501)</f>
        <v/>
      </c>
    </row>
    <row r="12">
      <c r="A12" s="15" t="inlineStr">
        <is>
          <t>Jumlah barang dipesan</t>
        </is>
      </c>
      <c r="B12" s="16">
        <f>SUM('Rekap Order'!$G$2:$G$501)</f>
        <v/>
      </c>
    </row>
    <row r="13">
      <c r="A13" s="15" t="inlineStr">
        <is>
          <t>Nilai pesanan (barang + fee)</t>
        </is>
      </c>
      <c r="B13" s="17">
        <f>SUM('Rekap Order'!$J$2:$J$501)</f>
        <v/>
      </c>
    </row>
    <row r="14">
      <c r="A14" s="15" t="inlineStr">
        <is>
          <t>Modal belanja barang</t>
        </is>
      </c>
      <c r="B14" s="17">
        <f>SUMPRODUCT('Rekap Order'!$H$2:$H$501,'Rekap Order'!$G$2:$G$501)</f>
        <v/>
      </c>
    </row>
    <row r="15">
      <c r="A15" s="15" t="inlineStr">
        <is>
          <t>Total fee jastip</t>
        </is>
      </c>
      <c r="B15" s="17">
        <f>SUMPRODUCT('Rekap Order'!$I$2:$I$501,'Rekap Order'!$G$2:$G$501)</f>
        <v/>
      </c>
    </row>
    <row r="16">
      <c r="A16" s="15" t="inlineStr">
        <is>
          <t>DP sudah masuk</t>
        </is>
      </c>
      <c r="B16" s="17">
        <f>SUM('Rekap Order'!$K$2:$K$501)</f>
        <v/>
      </c>
    </row>
    <row r="17">
      <c r="A17" s="15" t="inlineStr">
        <is>
          <t>Ongkir</t>
        </is>
      </c>
      <c r="B17" s="17">
        <f>SUM('Rekap Order'!$O$2:$O$501)</f>
        <v/>
      </c>
    </row>
    <row r="18">
      <c r="A18" s="15" t="inlineStr">
        <is>
          <t>Masih harus ditagih (pelunasan + ongkir)</t>
        </is>
      </c>
      <c r="B18" s="17">
        <f>SUM('Per Pembeli'!$I$2:$I$301)</f>
        <v/>
      </c>
    </row>
    <row r="19">
      <c r="A19" s="15" t="inlineStr">
        <is>
          <t>Dana dikembalikan</t>
        </is>
      </c>
      <c r="B19" s="17">
        <f>SUM('Rekap Order'!$R$2:$R$501)</f>
        <v/>
      </c>
    </row>
    <row r="20">
      <c r="A20" s="15" t="inlineStr">
        <is>
          <t>Estimasi untung (fee − biaya lain)</t>
        </is>
      </c>
      <c r="B20" s="18">
        <f>B15-B8</f>
        <v/>
      </c>
      <c r="C20" s="9" t="inlineStr">
        <is>
          <t>Belum dikurangi selisih kurs &amp; potongan bila barang habis.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E8590C"/>
    <outlinePr summaryBelow="1" summaryRight="1"/>
    <pageSetUpPr/>
  </sheetPr>
  <dimension ref="A1:X501"/>
  <sheetViews>
    <sheetView tabSelected="1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8" customWidth="1" min="3" max="3"/>
    <col width="16" customWidth="1" min="4" max="4"/>
    <col width="26" customWidth="1" min="5" max="5"/>
    <col width="18" customWidth="1" min="6" max="6"/>
    <col width="8" customWidth="1" min="7" max="7"/>
    <col width="15" customWidth="1" min="8" max="8"/>
    <col width="14" customWidth="1" min="9" max="9"/>
    <col width="14" customWidth="1" min="10" max="10"/>
    <col width="14" customWidth="1" min="11" max="11"/>
    <col width="14" customWidth="1" min="12" max="12"/>
    <col width="13" customWidth="1" min="13" max="13"/>
    <col width="14" customWidth="1" min="14" max="14"/>
    <col width="12" customWidth="1" min="15" max="15"/>
    <col width="18" customWidth="1" min="16" max="16"/>
    <col width="14" customWidth="1" min="17" max="17"/>
    <col width="14" customWidth="1" min="18" max="18"/>
    <col width="28" customWidth="1" min="19" max="19"/>
    <col hidden="1" width="13" customWidth="1" min="21" max="21"/>
    <col hidden="1" width="13" customWidth="1" min="22" max="22"/>
    <col hidden="1" width="13" customWidth="1" min="23" max="23"/>
    <col hidden="1" width="13" customWidth="1" min="24" max="24"/>
  </cols>
  <sheetData>
    <row r="1" ht="42" customHeight="1">
      <c r="A1" s="19" t="inlineStr">
        <is>
          <t>No. pesanan</t>
        </is>
      </c>
      <c r="B1" s="19" t="inlineStr">
        <is>
          <t>Tanggal pesan</t>
        </is>
      </c>
      <c r="C1" s="19" t="inlineStr">
        <is>
          <t>Nama pembeli</t>
        </is>
      </c>
      <c r="D1" s="19" t="inlineStr">
        <is>
          <t>No. WhatsApp</t>
        </is>
      </c>
      <c r="E1" s="19" t="inlineStr">
        <is>
          <t>Nama barang</t>
        </is>
      </c>
      <c r="F1" s="19" t="inlineStr">
        <is>
          <t>Varian (warna/ukuran/shade)</t>
        </is>
      </c>
      <c r="G1" s="19" t="inlineStr">
        <is>
          <t>Jumlah</t>
        </is>
      </c>
      <c r="H1" s="19" t="inlineStr">
        <is>
          <t>Harga barang (Rp/satuan)</t>
        </is>
      </c>
      <c r="I1" s="19" t="inlineStr">
        <is>
          <t>Fee jastip (Rp/satuan)</t>
        </is>
      </c>
      <c r="J1" s="20" t="inlineStr">
        <is>
          <t>Total</t>
        </is>
      </c>
      <c r="K1" s="19" t="inlineStr">
        <is>
          <t>DP dibayar</t>
        </is>
      </c>
      <c r="L1" s="20" t="inlineStr">
        <is>
          <t>Sisa tagihan</t>
        </is>
      </c>
      <c r="M1" s="19" t="inlineStr">
        <is>
          <t>Status bayar</t>
        </is>
      </c>
      <c r="N1" s="19" t="inlineStr">
        <is>
          <t>Status barang</t>
        </is>
      </c>
      <c r="O1" s="19" t="inlineStr">
        <is>
          <t>Ongkir</t>
        </is>
      </c>
      <c r="P1" s="19" t="inlineStr">
        <is>
          <t>No. resi</t>
        </is>
      </c>
      <c r="Q1" s="20" t="inlineStr">
        <is>
          <t>DP diminta</t>
        </is>
      </c>
      <c r="R1" s="19" t="inlineStr">
        <is>
          <t>Dana dikembalikan</t>
        </is>
      </c>
      <c r="S1" s="19" t="inlineStr">
        <is>
          <t>Catatan</t>
        </is>
      </c>
      <c r="U1" s="9" t="inlineStr">
        <is>
          <t>(bantu) kunci pembeli</t>
        </is>
      </c>
      <c r="V1" s="9" t="inlineStr">
        <is>
          <t>(bantu) urutan pembeli</t>
        </is>
      </c>
      <c r="W1" s="9" t="inlineStr">
        <is>
          <t>(bantu) kunci barang</t>
        </is>
      </c>
      <c r="X1" s="9" t="inlineStr">
        <is>
          <t>(bantu) urutan barang</t>
        </is>
      </c>
    </row>
    <row r="2">
      <c r="A2" s="21" t="inlineStr">
        <is>
          <t>JST-001</t>
        </is>
      </c>
      <c r="B2" s="22" t="n">
        <v>46329</v>
      </c>
      <c r="C2" s="21" t="inlineStr">
        <is>
          <t>Rina</t>
        </is>
      </c>
      <c r="D2" s="23" t="inlineStr">
        <is>
          <t>081200000001</t>
        </is>
      </c>
      <c r="E2" s="21" t="inlineStr">
        <is>
          <t>Serum vitamin C 30ml</t>
        </is>
      </c>
      <c r="F2" s="21" t="n"/>
      <c r="G2" s="24" t="n">
        <v>3</v>
      </c>
      <c r="H2" s="25" t="n">
        <v>180000</v>
      </c>
      <c r="I2" s="25" t="n">
        <v>25000</v>
      </c>
      <c r="J2" s="25">
        <f>IF(OR(G2="",H2=""),"",(H2+I2)*G2)</f>
        <v/>
      </c>
      <c r="K2" s="25" t="n">
        <v>307500</v>
      </c>
      <c r="L2" s="25">
        <f>IF(J2="","",IF(M2="Lunas",0,J2-K2))</f>
        <v/>
      </c>
      <c r="M2" s="21" t="inlineStr">
        <is>
          <t>DP</t>
        </is>
      </c>
      <c r="N2" s="21" t="inlineStr">
        <is>
          <t>Belum dibeli</t>
        </is>
      </c>
      <c r="O2" s="25" t="n">
        <v>18000</v>
      </c>
      <c r="P2" s="23" t="n"/>
      <c r="Q2" s="25">
        <f>IF(J2="","",J2*Trip!$B$5)</f>
        <v/>
      </c>
      <c r="R2" s="25" t="n"/>
      <c r="S2" s="21" t="n"/>
      <c r="U2" s="9">
        <f>IF(TRIM(C2)="","",TRIM(C2)&amp;" | "&amp;TRIM(D2))</f>
        <v/>
      </c>
      <c r="V2" s="9">
        <f>IF(U2="","",IF(COUNTIF($U$2:U2,U2)=1,MAX($V$1:V1)+1,""))</f>
        <v/>
      </c>
      <c r="W2" s="9">
        <f>IF(TRIM(E2)="","",TRIM(E2)&amp;IF(TRIM(F2)="",""," — "&amp;TRIM(F2)))</f>
        <v/>
      </c>
      <c r="X2" s="9">
        <f>IF(W2="","",IF(COUNTIF($W$2:W2,W2)=1,MAX($X$1:X1)+1,""))</f>
        <v/>
      </c>
    </row>
    <row r="3">
      <c r="A3" s="21" t="inlineStr">
        <is>
          <t>JST-002</t>
        </is>
      </c>
      <c r="B3" s="22" t="n">
        <v>46329</v>
      </c>
      <c r="C3" s="21" t="inlineStr">
        <is>
          <t>Dinda</t>
        </is>
      </c>
      <c r="D3" s="23" t="inlineStr">
        <is>
          <t>081300000002</t>
        </is>
      </c>
      <c r="E3" s="21" t="inlineStr">
        <is>
          <t>Sunscreen SPF50 50ml</t>
        </is>
      </c>
      <c r="F3" s="21" t="n"/>
      <c r="G3" s="24" t="n">
        <v>2</v>
      </c>
      <c r="H3" s="25" t="n">
        <v>150000</v>
      </c>
      <c r="I3" s="25" t="n">
        <v>20000</v>
      </c>
      <c r="J3" s="25">
        <f>IF(OR(G3="",H3=""),"",(H3+I3)*G3)</f>
        <v/>
      </c>
      <c r="K3" s="25" t="n">
        <v>340000</v>
      </c>
      <c r="L3" s="25">
        <f>IF(J3="","",IF(M3="Lunas",0,J3-K3))</f>
        <v/>
      </c>
      <c r="M3" s="21" t="inlineStr">
        <is>
          <t>Lunas</t>
        </is>
      </c>
      <c r="N3" s="21" t="inlineStr">
        <is>
          <t>Sudah dibeli</t>
        </is>
      </c>
      <c r="O3" s="25" t="n">
        <v>15000</v>
      </c>
      <c r="P3" s="23" t="n"/>
      <c r="Q3" s="25">
        <f>IF(J3="","",J3*Trip!$B$5)</f>
        <v/>
      </c>
      <c r="R3" s="25" t="n"/>
      <c r="S3" s="21" t="n"/>
      <c r="U3" s="9">
        <f>IF(TRIM(C3)="","",TRIM(C3)&amp;" | "&amp;TRIM(D3))</f>
        <v/>
      </c>
      <c r="V3" s="9">
        <f>IF(U3="","",IF(COUNTIF($U$2:U3,U3)=1,MAX($V$1:V2)+1,""))</f>
        <v/>
      </c>
      <c r="W3" s="9">
        <f>IF(TRIM(E3)="","",TRIM(E3)&amp;IF(TRIM(F3)="",""," — "&amp;TRIM(F3)))</f>
        <v/>
      </c>
      <c r="X3" s="9">
        <f>IF(W3="","",IF(COUNTIF($W$2:W3,W3)=1,MAX($X$1:X2)+1,""))</f>
        <v/>
      </c>
    </row>
    <row r="4">
      <c r="A4" s="21" t="inlineStr">
        <is>
          <t>JST-002</t>
        </is>
      </c>
      <c r="B4" s="22" t="n">
        <v>46329</v>
      </c>
      <c r="C4" s="21" t="inlineStr">
        <is>
          <t>Dinda</t>
        </is>
      </c>
      <c r="D4" s="23" t="inlineStr">
        <is>
          <t>081300000002</t>
        </is>
      </c>
      <c r="E4" s="21" t="inlineStr">
        <is>
          <t>Lip tint</t>
        </is>
      </c>
      <c r="F4" s="21" t="inlineStr">
        <is>
          <t>Shade 03 Coral</t>
        </is>
      </c>
      <c r="G4" s="24" t="n">
        <v>1</v>
      </c>
      <c r="H4" s="25" t="n">
        <v>95000</v>
      </c>
      <c r="I4" s="25" t="n">
        <v>15000</v>
      </c>
      <c r="J4" s="25">
        <f>IF(OR(G4="",H4=""),"",(H4+I4)*G4)</f>
        <v/>
      </c>
      <c r="K4" s="25" t="n">
        <v>110000</v>
      </c>
      <c r="L4" s="25">
        <f>IF(J4="","",IF(M4="Lunas",0,J4-K4))</f>
        <v/>
      </c>
      <c r="M4" s="21" t="inlineStr">
        <is>
          <t>Lunas</t>
        </is>
      </c>
      <c r="N4" s="21" t="inlineStr">
        <is>
          <t>Habis</t>
        </is>
      </c>
      <c r="O4" s="25" t="n"/>
      <c r="P4" s="23" t="n"/>
      <c r="Q4" s="25">
        <f>IF(J4="","",J4*Trip!$B$5)</f>
        <v/>
      </c>
      <c r="R4" s="25" t="n">
        <v>110000</v>
      </c>
      <c r="S4" s="21" t="inlineStr">
        <is>
          <t>Habis di toko, dana dikembalikan 5/11</t>
        </is>
      </c>
      <c r="U4" s="9">
        <f>IF(TRIM(C4)="","",TRIM(C4)&amp;" | "&amp;TRIM(D4))</f>
        <v/>
      </c>
      <c r="V4" s="9">
        <f>IF(U4="","",IF(COUNTIF($U$2:U4,U4)=1,MAX($V$1:V3)+1,""))</f>
        <v/>
      </c>
      <c r="W4" s="9">
        <f>IF(TRIM(E4)="","",TRIM(E4)&amp;IF(TRIM(F4)="",""," — "&amp;TRIM(F4)))</f>
        <v/>
      </c>
      <c r="X4" s="9">
        <f>IF(W4="","",IF(COUNTIF($W$2:W4,W4)=1,MAX($X$1:X3)+1,""))</f>
        <v/>
      </c>
    </row>
    <row r="5">
      <c r="A5" s="21" t="inlineStr">
        <is>
          <t>JST-003</t>
        </is>
      </c>
      <c r="B5" s="22" t="n">
        <v>46330</v>
      </c>
      <c r="C5" s="21" t="inlineStr">
        <is>
          <t>Sari</t>
        </is>
      </c>
      <c r="D5" s="23" t="inlineStr">
        <is>
          <t>081500000003</t>
        </is>
      </c>
      <c r="E5" s="21" t="inlineStr">
        <is>
          <t>Serum vitamin C 30ml</t>
        </is>
      </c>
      <c r="F5" s="21" t="n"/>
      <c r="G5" s="24" t="n">
        <v>1</v>
      </c>
      <c r="H5" s="25" t="n">
        <v>180000</v>
      </c>
      <c r="I5" s="25" t="n">
        <v>25000</v>
      </c>
      <c r="J5" s="25">
        <f>IF(OR(G5="",H5=""),"",(H5+I5)*G5)</f>
        <v/>
      </c>
      <c r="K5" s="25" t="n">
        <v>0</v>
      </c>
      <c r="L5" s="25">
        <f>IF(J5="","",IF(M5="Lunas",0,J5-K5))</f>
        <v/>
      </c>
      <c r="M5" s="21" t="inlineStr">
        <is>
          <t>Belum bayar</t>
        </is>
      </c>
      <c r="N5" s="21" t="inlineStr">
        <is>
          <t>Belum dibeli</t>
        </is>
      </c>
      <c r="O5" s="25" t="n"/>
      <c r="P5" s="23" t="n"/>
      <c r="Q5" s="25">
        <f>IF(J5="","",J5*Trip!$B$5)</f>
        <v/>
      </c>
      <c r="R5" s="25" t="n"/>
      <c r="S5" s="21" t="n"/>
      <c r="U5" s="9">
        <f>IF(TRIM(C5)="","",TRIM(C5)&amp;" | "&amp;TRIM(D5))</f>
        <v/>
      </c>
      <c r="V5" s="9">
        <f>IF(U5="","",IF(COUNTIF($U$2:U5,U5)=1,MAX($V$1:V4)+1,""))</f>
        <v/>
      </c>
      <c r="W5" s="9">
        <f>IF(TRIM(E5)="","",TRIM(E5)&amp;IF(TRIM(F5)="",""," — "&amp;TRIM(F5)))</f>
        <v/>
      </c>
      <c r="X5" s="9">
        <f>IF(W5="","",IF(COUNTIF($W$2:W5,W5)=1,MAX($X$1:X4)+1,""))</f>
        <v/>
      </c>
    </row>
    <row r="6">
      <c r="A6" s="26" t="n"/>
      <c r="B6" s="27" t="n"/>
      <c r="C6" s="26" t="n"/>
      <c r="D6" s="28" t="n"/>
      <c r="E6" s="26" t="n"/>
      <c r="F6" s="26" t="n"/>
      <c r="G6" s="29" t="n"/>
      <c r="H6" s="30" t="n"/>
      <c r="I6" s="30" t="n"/>
      <c r="J6" s="17">
        <f>IF(OR(G6="",H6=""),"",(H6+I6)*G6)</f>
        <v/>
      </c>
      <c r="K6" s="30" t="n"/>
      <c r="L6" s="17">
        <f>IF(J6="","",IF(M6="Lunas",0,J6-K6))</f>
        <v/>
      </c>
      <c r="M6" s="26" t="n"/>
      <c r="N6" s="26" t="n"/>
      <c r="O6" s="30" t="n"/>
      <c r="P6" s="28" t="n"/>
      <c r="Q6" s="17">
        <f>IF(J6="","",J6*Trip!$B$5)</f>
        <v/>
      </c>
      <c r="R6" s="30" t="n"/>
      <c r="S6" s="26" t="n"/>
      <c r="U6" s="9">
        <f>IF(TRIM(C6)="","",TRIM(C6)&amp;" | "&amp;TRIM(D6))</f>
        <v/>
      </c>
      <c r="V6" s="9">
        <f>IF(U6="","",IF(COUNTIF($U$2:U6,U6)=1,MAX($V$1:V5)+1,""))</f>
        <v/>
      </c>
      <c r="W6" s="9">
        <f>IF(TRIM(E6)="","",TRIM(E6)&amp;IF(TRIM(F6)="",""," — "&amp;TRIM(F6)))</f>
        <v/>
      </c>
      <c r="X6" s="9">
        <f>IF(W6="","",IF(COUNTIF($W$2:W6,W6)=1,MAX($X$1:X5)+1,""))</f>
        <v/>
      </c>
    </row>
    <row r="7">
      <c r="A7" s="26" t="n"/>
      <c r="B7" s="27" t="n"/>
      <c r="C7" s="26" t="n"/>
      <c r="D7" s="28" t="n"/>
      <c r="E7" s="26" t="n"/>
      <c r="F7" s="26" t="n"/>
      <c r="G7" s="29" t="n"/>
      <c r="H7" s="30" t="n"/>
      <c r="I7" s="30" t="n"/>
      <c r="J7" s="17">
        <f>IF(OR(G7="",H7=""),"",(H7+I7)*G7)</f>
        <v/>
      </c>
      <c r="K7" s="30" t="n"/>
      <c r="L7" s="17">
        <f>IF(J7="","",IF(M7="Lunas",0,J7-K7))</f>
        <v/>
      </c>
      <c r="M7" s="26" t="n"/>
      <c r="N7" s="26" t="n"/>
      <c r="O7" s="30" t="n"/>
      <c r="P7" s="28" t="n"/>
      <c r="Q7" s="17">
        <f>IF(J7="","",J7*Trip!$B$5)</f>
        <v/>
      </c>
      <c r="R7" s="30" t="n"/>
      <c r="S7" s="26" t="n"/>
      <c r="U7" s="9">
        <f>IF(TRIM(C7)="","",TRIM(C7)&amp;" | "&amp;TRIM(D7))</f>
        <v/>
      </c>
      <c r="V7" s="9">
        <f>IF(U7="","",IF(COUNTIF($U$2:U7,U7)=1,MAX($V$1:V6)+1,""))</f>
        <v/>
      </c>
      <c r="W7" s="9">
        <f>IF(TRIM(E7)="","",TRIM(E7)&amp;IF(TRIM(F7)="",""," — "&amp;TRIM(F7)))</f>
        <v/>
      </c>
      <c r="X7" s="9">
        <f>IF(W7="","",IF(COUNTIF($W$2:W7,W7)=1,MAX($X$1:X6)+1,""))</f>
        <v/>
      </c>
    </row>
    <row r="8">
      <c r="A8" s="26" t="n"/>
      <c r="B8" s="27" t="n"/>
      <c r="C8" s="26" t="n"/>
      <c r="D8" s="28" t="n"/>
      <c r="E8" s="26" t="n"/>
      <c r="F8" s="26" t="n"/>
      <c r="G8" s="29" t="n"/>
      <c r="H8" s="30" t="n"/>
      <c r="I8" s="30" t="n"/>
      <c r="J8" s="17">
        <f>IF(OR(G8="",H8=""),"",(H8+I8)*G8)</f>
        <v/>
      </c>
      <c r="K8" s="30" t="n"/>
      <c r="L8" s="17">
        <f>IF(J8="","",IF(M8="Lunas",0,J8-K8))</f>
        <v/>
      </c>
      <c r="M8" s="26" t="n"/>
      <c r="N8" s="26" t="n"/>
      <c r="O8" s="30" t="n"/>
      <c r="P8" s="28" t="n"/>
      <c r="Q8" s="17">
        <f>IF(J8="","",J8*Trip!$B$5)</f>
        <v/>
      </c>
      <c r="R8" s="30" t="n"/>
      <c r="S8" s="26" t="n"/>
      <c r="U8" s="9">
        <f>IF(TRIM(C8)="","",TRIM(C8)&amp;" | "&amp;TRIM(D8))</f>
        <v/>
      </c>
      <c r="V8" s="9">
        <f>IF(U8="","",IF(COUNTIF($U$2:U8,U8)=1,MAX($V$1:V7)+1,""))</f>
        <v/>
      </c>
      <c r="W8" s="9">
        <f>IF(TRIM(E8)="","",TRIM(E8)&amp;IF(TRIM(F8)="",""," — "&amp;TRIM(F8)))</f>
        <v/>
      </c>
      <c r="X8" s="9">
        <f>IF(W8="","",IF(COUNTIF($W$2:W8,W8)=1,MAX($X$1:X7)+1,""))</f>
        <v/>
      </c>
    </row>
    <row r="9">
      <c r="A9" s="26" t="n"/>
      <c r="B9" s="27" t="n"/>
      <c r="C9" s="26" t="n"/>
      <c r="D9" s="28" t="n"/>
      <c r="E9" s="26" t="n"/>
      <c r="F9" s="26" t="n"/>
      <c r="G9" s="29" t="n"/>
      <c r="H9" s="30" t="n"/>
      <c r="I9" s="30" t="n"/>
      <c r="J9" s="17">
        <f>IF(OR(G9="",H9=""),"",(H9+I9)*G9)</f>
        <v/>
      </c>
      <c r="K9" s="30" t="n"/>
      <c r="L9" s="17">
        <f>IF(J9="","",IF(M9="Lunas",0,J9-K9))</f>
        <v/>
      </c>
      <c r="M9" s="26" t="n"/>
      <c r="N9" s="26" t="n"/>
      <c r="O9" s="30" t="n"/>
      <c r="P9" s="28" t="n"/>
      <c r="Q9" s="17">
        <f>IF(J9="","",J9*Trip!$B$5)</f>
        <v/>
      </c>
      <c r="R9" s="30" t="n"/>
      <c r="S9" s="26" t="n"/>
      <c r="U9" s="9">
        <f>IF(TRIM(C9)="","",TRIM(C9)&amp;" | "&amp;TRIM(D9))</f>
        <v/>
      </c>
      <c r="V9" s="9">
        <f>IF(U9="","",IF(COUNTIF($U$2:U9,U9)=1,MAX($V$1:V8)+1,""))</f>
        <v/>
      </c>
      <c r="W9" s="9">
        <f>IF(TRIM(E9)="","",TRIM(E9)&amp;IF(TRIM(F9)="",""," — "&amp;TRIM(F9)))</f>
        <v/>
      </c>
      <c r="X9" s="9">
        <f>IF(W9="","",IF(COUNTIF($W$2:W9,W9)=1,MAX($X$1:X8)+1,""))</f>
        <v/>
      </c>
    </row>
    <row r="10">
      <c r="A10" s="26" t="n"/>
      <c r="B10" s="27" t="n"/>
      <c r="C10" s="26" t="n"/>
      <c r="D10" s="28" t="n"/>
      <c r="E10" s="26" t="n"/>
      <c r="F10" s="26" t="n"/>
      <c r="G10" s="29" t="n"/>
      <c r="H10" s="30" t="n"/>
      <c r="I10" s="30" t="n"/>
      <c r="J10" s="17">
        <f>IF(OR(G10="",H10=""),"",(H10+I10)*G10)</f>
        <v/>
      </c>
      <c r="K10" s="30" t="n"/>
      <c r="L10" s="17">
        <f>IF(J10="","",IF(M10="Lunas",0,J10-K10))</f>
        <v/>
      </c>
      <c r="M10" s="26" t="n"/>
      <c r="N10" s="26" t="n"/>
      <c r="O10" s="30" t="n"/>
      <c r="P10" s="28" t="n"/>
      <c r="Q10" s="17">
        <f>IF(J10="","",J10*Trip!$B$5)</f>
        <v/>
      </c>
      <c r="R10" s="30" t="n"/>
      <c r="S10" s="26" t="n"/>
      <c r="U10" s="9">
        <f>IF(TRIM(C10)="","",TRIM(C10)&amp;" | "&amp;TRIM(D10))</f>
        <v/>
      </c>
      <c r="V10" s="9">
        <f>IF(U10="","",IF(COUNTIF($U$2:U10,U10)=1,MAX($V$1:V9)+1,""))</f>
        <v/>
      </c>
      <c r="W10" s="9">
        <f>IF(TRIM(E10)="","",TRIM(E10)&amp;IF(TRIM(F10)="",""," — "&amp;TRIM(F10)))</f>
        <v/>
      </c>
      <c r="X10" s="9">
        <f>IF(W10="","",IF(COUNTIF($W$2:W10,W10)=1,MAX($X$1:X9)+1,""))</f>
        <v/>
      </c>
    </row>
    <row r="11">
      <c r="A11" s="26" t="n"/>
      <c r="B11" s="27" t="n"/>
      <c r="C11" s="26" t="n"/>
      <c r="D11" s="28" t="n"/>
      <c r="E11" s="26" t="n"/>
      <c r="F11" s="26" t="n"/>
      <c r="G11" s="29" t="n"/>
      <c r="H11" s="30" t="n"/>
      <c r="I11" s="30" t="n"/>
      <c r="J11" s="17">
        <f>IF(OR(G11="",H11=""),"",(H11+I11)*G11)</f>
        <v/>
      </c>
      <c r="K11" s="30" t="n"/>
      <c r="L11" s="17">
        <f>IF(J11="","",IF(M11="Lunas",0,J11-K11))</f>
        <v/>
      </c>
      <c r="M11" s="26" t="n"/>
      <c r="N11" s="26" t="n"/>
      <c r="O11" s="30" t="n"/>
      <c r="P11" s="28" t="n"/>
      <c r="Q11" s="17">
        <f>IF(J11="","",J11*Trip!$B$5)</f>
        <v/>
      </c>
      <c r="R11" s="30" t="n"/>
      <c r="S11" s="26" t="n"/>
      <c r="U11" s="9">
        <f>IF(TRIM(C11)="","",TRIM(C11)&amp;" | "&amp;TRIM(D11))</f>
        <v/>
      </c>
      <c r="V11" s="9">
        <f>IF(U11="","",IF(COUNTIF($U$2:U11,U11)=1,MAX($V$1:V10)+1,""))</f>
        <v/>
      </c>
      <c r="W11" s="9">
        <f>IF(TRIM(E11)="","",TRIM(E11)&amp;IF(TRIM(F11)="",""," — "&amp;TRIM(F11)))</f>
        <v/>
      </c>
      <c r="X11" s="9">
        <f>IF(W11="","",IF(COUNTIF($W$2:W11,W11)=1,MAX($X$1:X10)+1,""))</f>
        <v/>
      </c>
    </row>
    <row r="12">
      <c r="A12" s="26" t="n"/>
      <c r="B12" s="27" t="n"/>
      <c r="C12" s="26" t="n"/>
      <c r="D12" s="28" t="n"/>
      <c r="E12" s="26" t="n"/>
      <c r="F12" s="26" t="n"/>
      <c r="G12" s="29" t="n"/>
      <c r="H12" s="30" t="n"/>
      <c r="I12" s="30" t="n"/>
      <c r="J12" s="17">
        <f>IF(OR(G12="",H12=""),"",(H12+I12)*G12)</f>
        <v/>
      </c>
      <c r="K12" s="30" t="n"/>
      <c r="L12" s="17">
        <f>IF(J12="","",IF(M12="Lunas",0,J12-K12))</f>
        <v/>
      </c>
      <c r="M12" s="26" t="n"/>
      <c r="N12" s="26" t="n"/>
      <c r="O12" s="30" t="n"/>
      <c r="P12" s="28" t="n"/>
      <c r="Q12" s="17">
        <f>IF(J12="","",J12*Trip!$B$5)</f>
        <v/>
      </c>
      <c r="R12" s="30" t="n"/>
      <c r="S12" s="26" t="n"/>
      <c r="U12" s="9">
        <f>IF(TRIM(C12)="","",TRIM(C12)&amp;" | "&amp;TRIM(D12))</f>
        <v/>
      </c>
      <c r="V12" s="9">
        <f>IF(U12="","",IF(COUNTIF($U$2:U12,U12)=1,MAX($V$1:V11)+1,""))</f>
        <v/>
      </c>
      <c r="W12" s="9">
        <f>IF(TRIM(E12)="","",TRIM(E12)&amp;IF(TRIM(F12)="",""," — "&amp;TRIM(F12)))</f>
        <v/>
      </c>
      <c r="X12" s="9">
        <f>IF(W12="","",IF(COUNTIF($W$2:W12,W12)=1,MAX($X$1:X11)+1,""))</f>
        <v/>
      </c>
    </row>
    <row r="13">
      <c r="A13" s="26" t="n"/>
      <c r="B13" s="27" t="n"/>
      <c r="C13" s="26" t="n"/>
      <c r="D13" s="28" t="n"/>
      <c r="E13" s="26" t="n"/>
      <c r="F13" s="26" t="n"/>
      <c r="G13" s="29" t="n"/>
      <c r="H13" s="30" t="n"/>
      <c r="I13" s="30" t="n"/>
      <c r="J13" s="17">
        <f>IF(OR(G13="",H13=""),"",(H13+I13)*G13)</f>
        <v/>
      </c>
      <c r="K13" s="30" t="n"/>
      <c r="L13" s="17">
        <f>IF(J13="","",IF(M13="Lunas",0,J13-K13))</f>
        <v/>
      </c>
      <c r="M13" s="26" t="n"/>
      <c r="N13" s="26" t="n"/>
      <c r="O13" s="30" t="n"/>
      <c r="P13" s="28" t="n"/>
      <c r="Q13" s="17">
        <f>IF(J13="","",J13*Trip!$B$5)</f>
        <v/>
      </c>
      <c r="R13" s="30" t="n"/>
      <c r="S13" s="26" t="n"/>
      <c r="U13" s="9">
        <f>IF(TRIM(C13)="","",TRIM(C13)&amp;" | "&amp;TRIM(D13))</f>
        <v/>
      </c>
      <c r="V13" s="9">
        <f>IF(U13="","",IF(COUNTIF($U$2:U13,U13)=1,MAX($V$1:V12)+1,""))</f>
        <v/>
      </c>
      <c r="W13" s="9">
        <f>IF(TRIM(E13)="","",TRIM(E13)&amp;IF(TRIM(F13)="",""," — "&amp;TRIM(F13)))</f>
        <v/>
      </c>
      <c r="X13" s="9">
        <f>IF(W13="","",IF(COUNTIF($W$2:W13,W13)=1,MAX($X$1:X12)+1,""))</f>
        <v/>
      </c>
    </row>
    <row r="14">
      <c r="A14" s="26" t="n"/>
      <c r="B14" s="27" t="n"/>
      <c r="C14" s="26" t="n"/>
      <c r="D14" s="28" t="n"/>
      <c r="E14" s="26" t="n"/>
      <c r="F14" s="26" t="n"/>
      <c r="G14" s="29" t="n"/>
      <c r="H14" s="30" t="n"/>
      <c r="I14" s="30" t="n"/>
      <c r="J14" s="17">
        <f>IF(OR(G14="",H14=""),"",(H14+I14)*G14)</f>
        <v/>
      </c>
      <c r="K14" s="30" t="n"/>
      <c r="L14" s="17">
        <f>IF(J14="","",IF(M14="Lunas",0,J14-K14))</f>
        <v/>
      </c>
      <c r="M14" s="26" t="n"/>
      <c r="N14" s="26" t="n"/>
      <c r="O14" s="30" t="n"/>
      <c r="P14" s="28" t="n"/>
      <c r="Q14" s="17">
        <f>IF(J14="","",J14*Trip!$B$5)</f>
        <v/>
      </c>
      <c r="R14" s="30" t="n"/>
      <c r="S14" s="26" t="n"/>
      <c r="U14" s="9">
        <f>IF(TRIM(C14)="","",TRIM(C14)&amp;" | "&amp;TRIM(D14))</f>
        <v/>
      </c>
      <c r="V14" s="9">
        <f>IF(U14="","",IF(COUNTIF($U$2:U14,U14)=1,MAX($V$1:V13)+1,""))</f>
        <v/>
      </c>
      <c r="W14" s="9">
        <f>IF(TRIM(E14)="","",TRIM(E14)&amp;IF(TRIM(F14)="",""," — "&amp;TRIM(F14)))</f>
        <v/>
      </c>
      <c r="X14" s="9">
        <f>IF(W14="","",IF(COUNTIF($W$2:W14,W14)=1,MAX($X$1:X13)+1,""))</f>
        <v/>
      </c>
    </row>
    <row r="15">
      <c r="A15" s="26" t="n"/>
      <c r="B15" s="27" t="n"/>
      <c r="C15" s="26" t="n"/>
      <c r="D15" s="28" t="n"/>
      <c r="E15" s="26" t="n"/>
      <c r="F15" s="26" t="n"/>
      <c r="G15" s="29" t="n"/>
      <c r="H15" s="30" t="n"/>
      <c r="I15" s="30" t="n"/>
      <c r="J15" s="17">
        <f>IF(OR(G15="",H15=""),"",(H15+I15)*G15)</f>
        <v/>
      </c>
      <c r="K15" s="30" t="n"/>
      <c r="L15" s="17">
        <f>IF(J15="","",IF(M15="Lunas",0,J15-K15))</f>
        <v/>
      </c>
      <c r="M15" s="26" t="n"/>
      <c r="N15" s="26" t="n"/>
      <c r="O15" s="30" t="n"/>
      <c r="P15" s="28" t="n"/>
      <c r="Q15" s="17">
        <f>IF(J15="","",J15*Trip!$B$5)</f>
        <v/>
      </c>
      <c r="R15" s="30" t="n"/>
      <c r="S15" s="26" t="n"/>
      <c r="U15" s="9">
        <f>IF(TRIM(C15)="","",TRIM(C15)&amp;" | "&amp;TRIM(D15))</f>
        <v/>
      </c>
      <c r="V15" s="9">
        <f>IF(U15="","",IF(COUNTIF($U$2:U15,U15)=1,MAX($V$1:V14)+1,""))</f>
        <v/>
      </c>
      <c r="W15" s="9">
        <f>IF(TRIM(E15)="","",TRIM(E15)&amp;IF(TRIM(F15)="",""," — "&amp;TRIM(F15)))</f>
        <v/>
      </c>
      <c r="X15" s="9">
        <f>IF(W15="","",IF(COUNTIF($W$2:W15,W15)=1,MAX($X$1:X14)+1,""))</f>
        <v/>
      </c>
    </row>
    <row r="16">
      <c r="A16" s="26" t="n"/>
      <c r="B16" s="27" t="n"/>
      <c r="C16" s="26" t="n"/>
      <c r="D16" s="28" t="n"/>
      <c r="E16" s="26" t="n"/>
      <c r="F16" s="26" t="n"/>
      <c r="G16" s="29" t="n"/>
      <c r="H16" s="30" t="n"/>
      <c r="I16" s="30" t="n"/>
      <c r="J16" s="17">
        <f>IF(OR(G16="",H16=""),"",(H16+I16)*G16)</f>
        <v/>
      </c>
      <c r="K16" s="30" t="n"/>
      <c r="L16" s="17">
        <f>IF(J16="","",IF(M16="Lunas",0,J16-K16))</f>
        <v/>
      </c>
      <c r="M16" s="26" t="n"/>
      <c r="N16" s="26" t="n"/>
      <c r="O16" s="30" t="n"/>
      <c r="P16" s="28" t="n"/>
      <c r="Q16" s="17">
        <f>IF(J16="","",J16*Trip!$B$5)</f>
        <v/>
      </c>
      <c r="R16" s="30" t="n"/>
      <c r="S16" s="26" t="n"/>
      <c r="U16" s="9">
        <f>IF(TRIM(C16)="","",TRIM(C16)&amp;" | "&amp;TRIM(D16))</f>
        <v/>
      </c>
      <c r="V16" s="9">
        <f>IF(U16="","",IF(COUNTIF($U$2:U16,U16)=1,MAX($V$1:V15)+1,""))</f>
        <v/>
      </c>
      <c r="W16" s="9">
        <f>IF(TRIM(E16)="","",TRIM(E16)&amp;IF(TRIM(F16)="",""," — "&amp;TRIM(F16)))</f>
        <v/>
      </c>
      <c r="X16" s="9">
        <f>IF(W16="","",IF(COUNTIF($W$2:W16,W16)=1,MAX($X$1:X15)+1,""))</f>
        <v/>
      </c>
    </row>
    <row r="17">
      <c r="A17" s="26" t="n"/>
      <c r="B17" s="27" t="n"/>
      <c r="C17" s="26" t="n"/>
      <c r="D17" s="28" t="n"/>
      <c r="E17" s="26" t="n"/>
      <c r="F17" s="26" t="n"/>
      <c r="G17" s="29" t="n"/>
      <c r="H17" s="30" t="n"/>
      <c r="I17" s="30" t="n"/>
      <c r="J17" s="17">
        <f>IF(OR(G17="",H17=""),"",(H17+I17)*G17)</f>
        <v/>
      </c>
      <c r="K17" s="30" t="n"/>
      <c r="L17" s="17">
        <f>IF(J17="","",IF(M17="Lunas",0,J17-K17))</f>
        <v/>
      </c>
      <c r="M17" s="26" t="n"/>
      <c r="N17" s="26" t="n"/>
      <c r="O17" s="30" t="n"/>
      <c r="P17" s="28" t="n"/>
      <c r="Q17" s="17">
        <f>IF(J17="","",J17*Trip!$B$5)</f>
        <v/>
      </c>
      <c r="R17" s="30" t="n"/>
      <c r="S17" s="26" t="n"/>
      <c r="U17" s="9">
        <f>IF(TRIM(C17)="","",TRIM(C17)&amp;" | "&amp;TRIM(D17))</f>
        <v/>
      </c>
      <c r="V17" s="9">
        <f>IF(U17="","",IF(COUNTIF($U$2:U17,U17)=1,MAX($V$1:V16)+1,""))</f>
        <v/>
      </c>
      <c r="W17" s="9">
        <f>IF(TRIM(E17)="","",TRIM(E17)&amp;IF(TRIM(F17)="",""," — "&amp;TRIM(F17)))</f>
        <v/>
      </c>
      <c r="X17" s="9">
        <f>IF(W17="","",IF(COUNTIF($W$2:W17,W17)=1,MAX($X$1:X16)+1,""))</f>
        <v/>
      </c>
    </row>
    <row r="18">
      <c r="A18" s="26" t="n"/>
      <c r="B18" s="27" t="n"/>
      <c r="C18" s="26" t="n"/>
      <c r="D18" s="28" t="n"/>
      <c r="E18" s="26" t="n"/>
      <c r="F18" s="26" t="n"/>
      <c r="G18" s="29" t="n"/>
      <c r="H18" s="30" t="n"/>
      <c r="I18" s="30" t="n"/>
      <c r="J18" s="17">
        <f>IF(OR(G18="",H18=""),"",(H18+I18)*G18)</f>
        <v/>
      </c>
      <c r="K18" s="30" t="n"/>
      <c r="L18" s="17">
        <f>IF(J18="","",IF(M18="Lunas",0,J18-K18))</f>
        <v/>
      </c>
      <c r="M18" s="26" t="n"/>
      <c r="N18" s="26" t="n"/>
      <c r="O18" s="30" t="n"/>
      <c r="P18" s="28" t="n"/>
      <c r="Q18" s="17">
        <f>IF(J18="","",J18*Trip!$B$5)</f>
        <v/>
      </c>
      <c r="R18" s="30" t="n"/>
      <c r="S18" s="26" t="n"/>
      <c r="U18" s="9">
        <f>IF(TRIM(C18)="","",TRIM(C18)&amp;" | "&amp;TRIM(D18))</f>
        <v/>
      </c>
      <c r="V18" s="9">
        <f>IF(U18="","",IF(COUNTIF($U$2:U18,U18)=1,MAX($V$1:V17)+1,""))</f>
        <v/>
      </c>
      <c r="W18" s="9">
        <f>IF(TRIM(E18)="","",TRIM(E18)&amp;IF(TRIM(F18)="",""," — "&amp;TRIM(F18)))</f>
        <v/>
      </c>
      <c r="X18" s="9">
        <f>IF(W18="","",IF(COUNTIF($W$2:W18,W18)=1,MAX($X$1:X17)+1,""))</f>
        <v/>
      </c>
    </row>
    <row r="19">
      <c r="A19" s="26" t="n"/>
      <c r="B19" s="27" t="n"/>
      <c r="C19" s="26" t="n"/>
      <c r="D19" s="28" t="n"/>
      <c r="E19" s="26" t="n"/>
      <c r="F19" s="26" t="n"/>
      <c r="G19" s="29" t="n"/>
      <c r="H19" s="30" t="n"/>
      <c r="I19" s="30" t="n"/>
      <c r="J19" s="17">
        <f>IF(OR(G19="",H19=""),"",(H19+I19)*G19)</f>
        <v/>
      </c>
      <c r="K19" s="30" t="n"/>
      <c r="L19" s="17">
        <f>IF(J19="","",IF(M19="Lunas",0,J19-K19))</f>
        <v/>
      </c>
      <c r="M19" s="26" t="n"/>
      <c r="N19" s="26" t="n"/>
      <c r="O19" s="30" t="n"/>
      <c r="P19" s="28" t="n"/>
      <c r="Q19" s="17">
        <f>IF(J19="","",J19*Trip!$B$5)</f>
        <v/>
      </c>
      <c r="R19" s="30" t="n"/>
      <c r="S19" s="26" t="n"/>
      <c r="U19" s="9">
        <f>IF(TRIM(C19)="","",TRIM(C19)&amp;" | "&amp;TRIM(D19))</f>
        <v/>
      </c>
      <c r="V19" s="9">
        <f>IF(U19="","",IF(COUNTIF($U$2:U19,U19)=1,MAX($V$1:V18)+1,""))</f>
        <v/>
      </c>
      <c r="W19" s="9">
        <f>IF(TRIM(E19)="","",TRIM(E19)&amp;IF(TRIM(F19)="",""," — "&amp;TRIM(F19)))</f>
        <v/>
      </c>
      <c r="X19" s="9">
        <f>IF(W19="","",IF(COUNTIF($W$2:W19,W19)=1,MAX($X$1:X18)+1,""))</f>
        <v/>
      </c>
    </row>
    <row r="20">
      <c r="A20" s="26" t="n"/>
      <c r="B20" s="27" t="n"/>
      <c r="C20" s="26" t="n"/>
      <c r="D20" s="28" t="n"/>
      <c r="E20" s="26" t="n"/>
      <c r="F20" s="26" t="n"/>
      <c r="G20" s="29" t="n"/>
      <c r="H20" s="30" t="n"/>
      <c r="I20" s="30" t="n"/>
      <c r="J20" s="17">
        <f>IF(OR(G20="",H20=""),"",(H20+I20)*G20)</f>
        <v/>
      </c>
      <c r="K20" s="30" t="n"/>
      <c r="L20" s="17">
        <f>IF(J20="","",IF(M20="Lunas",0,J20-K20))</f>
        <v/>
      </c>
      <c r="M20" s="26" t="n"/>
      <c r="N20" s="26" t="n"/>
      <c r="O20" s="30" t="n"/>
      <c r="P20" s="28" t="n"/>
      <c r="Q20" s="17">
        <f>IF(J20="","",J20*Trip!$B$5)</f>
        <v/>
      </c>
      <c r="R20" s="30" t="n"/>
      <c r="S20" s="26" t="n"/>
      <c r="U20" s="9">
        <f>IF(TRIM(C20)="","",TRIM(C20)&amp;" | "&amp;TRIM(D20))</f>
        <v/>
      </c>
      <c r="V20" s="9">
        <f>IF(U20="","",IF(COUNTIF($U$2:U20,U20)=1,MAX($V$1:V19)+1,""))</f>
        <v/>
      </c>
      <c r="W20" s="9">
        <f>IF(TRIM(E20)="","",TRIM(E20)&amp;IF(TRIM(F20)="",""," — "&amp;TRIM(F20)))</f>
        <v/>
      </c>
      <c r="X20" s="9">
        <f>IF(W20="","",IF(COUNTIF($W$2:W20,W20)=1,MAX($X$1:X19)+1,""))</f>
        <v/>
      </c>
    </row>
    <row r="21">
      <c r="A21" s="26" t="n"/>
      <c r="B21" s="27" t="n"/>
      <c r="C21" s="26" t="n"/>
      <c r="D21" s="28" t="n"/>
      <c r="E21" s="26" t="n"/>
      <c r="F21" s="26" t="n"/>
      <c r="G21" s="29" t="n"/>
      <c r="H21" s="30" t="n"/>
      <c r="I21" s="30" t="n"/>
      <c r="J21" s="17">
        <f>IF(OR(G21="",H21=""),"",(H21+I21)*G21)</f>
        <v/>
      </c>
      <c r="K21" s="30" t="n"/>
      <c r="L21" s="17">
        <f>IF(J21="","",IF(M21="Lunas",0,J21-K21))</f>
        <v/>
      </c>
      <c r="M21" s="26" t="n"/>
      <c r="N21" s="26" t="n"/>
      <c r="O21" s="30" t="n"/>
      <c r="P21" s="28" t="n"/>
      <c r="Q21" s="17">
        <f>IF(J21="","",J21*Trip!$B$5)</f>
        <v/>
      </c>
      <c r="R21" s="30" t="n"/>
      <c r="S21" s="26" t="n"/>
      <c r="U21" s="9">
        <f>IF(TRIM(C21)="","",TRIM(C21)&amp;" | "&amp;TRIM(D21))</f>
        <v/>
      </c>
      <c r="V21" s="9">
        <f>IF(U21="","",IF(COUNTIF($U$2:U21,U21)=1,MAX($V$1:V20)+1,""))</f>
        <v/>
      </c>
      <c r="W21" s="9">
        <f>IF(TRIM(E21)="","",TRIM(E21)&amp;IF(TRIM(F21)="",""," — "&amp;TRIM(F21)))</f>
        <v/>
      </c>
      <c r="X21" s="9">
        <f>IF(W21="","",IF(COUNTIF($W$2:W21,W21)=1,MAX($X$1:X20)+1,""))</f>
        <v/>
      </c>
    </row>
    <row r="22">
      <c r="A22" s="26" t="n"/>
      <c r="B22" s="27" t="n"/>
      <c r="C22" s="26" t="n"/>
      <c r="D22" s="28" t="n"/>
      <c r="E22" s="26" t="n"/>
      <c r="F22" s="26" t="n"/>
      <c r="G22" s="29" t="n"/>
      <c r="H22" s="30" t="n"/>
      <c r="I22" s="30" t="n"/>
      <c r="J22" s="17">
        <f>IF(OR(G22="",H22=""),"",(H22+I22)*G22)</f>
        <v/>
      </c>
      <c r="K22" s="30" t="n"/>
      <c r="L22" s="17">
        <f>IF(J22="","",IF(M22="Lunas",0,J22-K22))</f>
        <v/>
      </c>
      <c r="M22" s="26" t="n"/>
      <c r="N22" s="26" t="n"/>
      <c r="O22" s="30" t="n"/>
      <c r="P22" s="28" t="n"/>
      <c r="Q22" s="17">
        <f>IF(J22="","",J22*Trip!$B$5)</f>
        <v/>
      </c>
      <c r="R22" s="30" t="n"/>
      <c r="S22" s="26" t="n"/>
      <c r="U22" s="9">
        <f>IF(TRIM(C22)="","",TRIM(C22)&amp;" | "&amp;TRIM(D22))</f>
        <v/>
      </c>
      <c r="V22" s="9">
        <f>IF(U22="","",IF(COUNTIF($U$2:U22,U22)=1,MAX($V$1:V21)+1,""))</f>
        <v/>
      </c>
      <c r="W22" s="9">
        <f>IF(TRIM(E22)="","",TRIM(E22)&amp;IF(TRIM(F22)="",""," — "&amp;TRIM(F22)))</f>
        <v/>
      </c>
      <c r="X22" s="9">
        <f>IF(W22="","",IF(COUNTIF($W$2:W22,W22)=1,MAX($X$1:X21)+1,""))</f>
        <v/>
      </c>
    </row>
    <row r="23">
      <c r="A23" s="26" t="n"/>
      <c r="B23" s="27" t="n"/>
      <c r="C23" s="26" t="n"/>
      <c r="D23" s="28" t="n"/>
      <c r="E23" s="26" t="n"/>
      <c r="F23" s="26" t="n"/>
      <c r="G23" s="29" t="n"/>
      <c r="H23" s="30" t="n"/>
      <c r="I23" s="30" t="n"/>
      <c r="J23" s="17">
        <f>IF(OR(G23="",H23=""),"",(H23+I23)*G23)</f>
        <v/>
      </c>
      <c r="K23" s="30" t="n"/>
      <c r="L23" s="17">
        <f>IF(J23="","",IF(M23="Lunas",0,J23-K23))</f>
        <v/>
      </c>
      <c r="M23" s="26" t="n"/>
      <c r="N23" s="26" t="n"/>
      <c r="O23" s="30" t="n"/>
      <c r="P23" s="28" t="n"/>
      <c r="Q23" s="17">
        <f>IF(J23="","",J23*Trip!$B$5)</f>
        <v/>
      </c>
      <c r="R23" s="30" t="n"/>
      <c r="S23" s="26" t="n"/>
      <c r="U23" s="9">
        <f>IF(TRIM(C23)="","",TRIM(C23)&amp;" | "&amp;TRIM(D23))</f>
        <v/>
      </c>
      <c r="V23" s="9">
        <f>IF(U23="","",IF(COUNTIF($U$2:U23,U23)=1,MAX($V$1:V22)+1,""))</f>
        <v/>
      </c>
      <c r="W23" s="9">
        <f>IF(TRIM(E23)="","",TRIM(E23)&amp;IF(TRIM(F23)="",""," — "&amp;TRIM(F23)))</f>
        <v/>
      </c>
      <c r="X23" s="9">
        <f>IF(W23="","",IF(COUNTIF($W$2:W23,W23)=1,MAX($X$1:X22)+1,""))</f>
        <v/>
      </c>
    </row>
    <row r="24">
      <c r="A24" s="26" t="n"/>
      <c r="B24" s="27" t="n"/>
      <c r="C24" s="26" t="n"/>
      <c r="D24" s="28" t="n"/>
      <c r="E24" s="26" t="n"/>
      <c r="F24" s="26" t="n"/>
      <c r="G24" s="29" t="n"/>
      <c r="H24" s="30" t="n"/>
      <c r="I24" s="30" t="n"/>
      <c r="J24" s="17">
        <f>IF(OR(G24="",H24=""),"",(H24+I24)*G24)</f>
        <v/>
      </c>
      <c r="K24" s="30" t="n"/>
      <c r="L24" s="17">
        <f>IF(J24="","",IF(M24="Lunas",0,J24-K24))</f>
        <v/>
      </c>
      <c r="M24" s="26" t="n"/>
      <c r="N24" s="26" t="n"/>
      <c r="O24" s="30" t="n"/>
      <c r="P24" s="28" t="n"/>
      <c r="Q24" s="17">
        <f>IF(J24="","",J24*Trip!$B$5)</f>
        <v/>
      </c>
      <c r="R24" s="30" t="n"/>
      <c r="S24" s="26" t="n"/>
      <c r="U24" s="9">
        <f>IF(TRIM(C24)="","",TRIM(C24)&amp;" | "&amp;TRIM(D24))</f>
        <v/>
      </c>
      <c r="V24" s="9">
        <f>IF(U24="","",IF(COUNTIF($U$2:U24,U24)=1,MAX($V$1:V23)+1,""))</f>
        <v/>
      </c>
      <c r="W24" s="9">
        <f>IF(TRIM(E24)="","",TRIM(E24)&amp;IF(TRIM(F24)="",""," — "&amp;TRIM(F24)))</f>
        <v/>
      </c>
      <c r="X24" s="9">
        <f>IF(W24="","",IF(COUNTIF($W$2:W24,W24)=1,MAX($X$1:X23)+1,""))</f>
        <v/>
      </c>
    </row>
    <row r="25">
      <c r="A25" s="26" t="n"/>
      <c r="B25" s="27" t="n"/>
      <c r="C25" s="26" t="n"/>
      <c r="D25" s="28" t="n"/>
      <c r="E25" s="26" t="n"/>
      <c r="F25" s="26" t="n"/>
      <c r="G25" s="29" t="n"/>
      <c r="H25" s="30" t="n"/>
      <c r="I25" s="30" t="n"/>
      <c r="J25" s="17">
        <f>IF(OR(G25="",H25=""),"",(H25+I25)*G25)</f>
        <v/>
      </c>
      <c r="K25" s="30" t="n"/>
      <c r="L25" s="17">
        <f>IF(J25="","",IF(M25="Lunas",0,J25-K25))</f>
        <v/>
      </c>
      <c r="M25" s="26" t="n"/>
      <c r="N25" s="26" t="n"/>
      <c r="O25" s="30" t="n"/>
      <c r="P25" s="28" t="n"/>
      <c r="Q25" s="17">
        <f>IF(J25="","",J25*Trip!$B$5)</f>
        <v/>
      </c>
      <c r="R25" s="30" t="n"/>
      <c r="S25" s="26" t="n"/>
      <c r="U25" s="9">
        <f>IF(TRIM(C25)="","",TRIM(C25)&amp;" | "&amp;TRIM(D25))</f>
        <v/>
      </c>
      <c r="V25" s="9">
        <f>IF(U25="","",IF(COUNTIF($U$2:U25,U25)=1,MAX($V$1:V24)+1,""))</f>
        <v/>
      </c>
      <c r="W25" s="9">
        <f>IF(TRIM(E25)="","",TRIM(E25)&amp;IF(TRIM(F25)="",""," — "&amp;TRIM(F25)))</f>
        <v/>
      </c>
      <c r="X25" s="9">
        <f>IF(W25="","",IF(COUNTIF($W$2:W25,W25)=1,MAX($X$1:X24)+1,""))</f>
        <v/>
      </c>
    </row>
    <row r="26">
      <c r="A26" s="26" t="n"/>
      <c r="B26" s="27" t="n"/>
      <c r="C26" s="26" t="n"/>
      <c r="D26" s="28" t="n"/>
      <c r="E26" s="26" t="n"/>
      <c r="F26" s="26" t="n"/>
      <c r="G26" s="29" t="n"/>
      <c r="H26" s="30" t="n"/>
      <c r="I26" s="30" t="n"/>
      <c r="J26" s="17">
        <f>IF(OR(G26="",H26=""),"",(H26+I26)*G26)</f>
        <v/>
      </c>
      <c r="K26" s="30" t="n"/>
      <c r="L26" s="17">
        <f>IF(J26="","",IF(M26="Lunas",0,J26-K26))</f>
        <v/>
      </c>
      <c r="M26" s="26" t="n"/>
      <c r="N26" s="26" t="n"/>
      <c r="O26" s="30" t="n"/>
      <c r="P26" s="28" t="n"/>
      <c r="Q26" s="17">
        <f>IF(J26="","",J26*Trip!$B$5)</f>
        <v/>
      </c>
      <c r="R26" s="30" t="n"/>
      <c r="S26" s="26" t="n"/>
      <c r="U26" s="9">
        <f>IF(TRIM(C26)="","",TRIM(C26)&amp;" | "&amp;TRIM(D26))</f>
        <v/>
      </c>
      <c r="V26" s="9">
        <f>IF(U26="","",IF(COUNTIF($U$2:U26,U26)=1,MAX($V$1:V25)+1,""))</f>
        <v/>
      </c>
      <c r="W26" s="9">
        <f>IF(TRIM(E26)="","",TRIM(E26)&amp;IF(TRIM(F26)="",""," — "&amp;TRIM(F26)))</f>
        <v/>
      </c>
      <c r="X26" s="9">
        <f>IF(W26="","",IF(COUNTIF($W$2:W26,W26)=1,MAX($X$1:X25)+1,""))</f>
        <v/>
      </c>
    </row>
    <row r="27">
      <c r="A27" s="26" t="n"/>
      <c r="B27" s="27" t="n"/>
      <c r="C27" s="26" t="n"/>
      <c r="D27" s="28" t="n"/>
      <c r="E27" s="26" t="n"/>
      <c r="F27" s="26" t="n"/>
      <c r="G27" s="29" t="n"/>
      <c r="H27" s="30" t="n"/>
      <c r="I27" s="30" t="n"/>
      <c r="J27" s="17">
        <f>IF(OR(G27="",H27=""),"",(H27+I27)*G27)</f>
        <v/>
      </c>
      <c r="K27" s="30" t="n"/>
      <c r="L27" s="17">
        <f>IF(J27="","",IF(M27="Lunas",0,J27-K27))</f>
        <v/>
      </c>
      <c r="M27" s="26" t="n"/>
      <c r="N27" s="26" t="n"/>
      <c r="O27" s="30" t="n"/>
      <c r="P27" s="28" t="n"/>
      <c r="Q27" s="17">
        <f>IF(J27="","",J27*Trip!$B$5)</f>
        <v/>
      </c>
      <c r="R27" s="30" t="n"/>
      <c r="S27" s="26" t="n"/>
      <c r="U27" s="9">
        <f>IF(TRIM(C27)="","",TRIM(C27)&amp;" | "&amp;TRIM(D27))</f>
        <v/>
      </c>
      <c r="V27" s="9">
        <f>IF(U27="","",IF(COUNTIF($U$2:U27,U27)=1,MAX($V$1:V26)+1,""))</f>
        <v/>
      </c>
      <c r="W27" s="9">
        <f>IF(TRIM(E27)="","",TRIM(E27)&amp;IF(TRIM(F27)="",""," — "&amp;TRIM(F27)))</f>
        <v/>
      </c>
      <c r="X27" s="9">
        <f>IF(W27="","",IF(COUNTIF($W$2:W27,W27)=1,MAX($X$1:X26)+1,""))</f>
        <v/>
      </c>
    </row>
    <row r="28">
      <c r="A28" s="26" t="n"/>
      <c r="B28" s="27" t="n"/>
      <c r="C28" s="26" t="n"/>
      <c r="D28" s="28" t="n"/>
      <c r="E28" s="26" t="n"/>
      <c r="F28" s="26" t="n"/>
      <c r="G28" s="29" t="n"/>
      <c r="H28" s="30" t="n"/>
      <c r="I28" s="30" t="n"/>
      <c r="J28" s="17">
        <f>IF(OR(G28="",H28=""),"",(H28+I28)*G28)</f>
        <v/>
      </c>
      <c r="K28" s="30" t="n"/>
      <c r="L28" s="17">
        <f>IF(J28="","",IF(M28="Lunas",0,J28-K28))</f>
        <v/>
      </c>
      <c r="M28" s="26" t="n"/>
      <c r="N28" s="26" t="n"/>
      <c r="O28" s="30" t="n"/>
      <c r="P28" s="28" t="n"/>
      <c r="Q28" s="17">
        <f>IF(J28="","",J28*Trip!$B$5)</f>
        <v/>
      </c>
      <c r="R28" s="30" t="n"/>
      <c r="S28" s="26" t="n"/>
      <c r="U28" s="9">
        <f>IF(TRIM(C28)="","",TRIM(C28)&amp;" | "&amp;TRIM(D28))</f>
        <v/>
      </c>
      <c r="V28" s="9">
        <f>IF(U28="","",IF(COUNTIF($U$2:U28,U28)=1,MAX($V$1:V27)+1,""))</f>
        <v/>
      </c>
      <c r="W28" s="9">
        <f>IF(TRIM(E28)="","",TRIM(E28)&amp;IF(TRIM(F28)="",""," — "&amp;TRIM(F28)))</f>
        <v/>
      </c>
      <c r="X28" s="9">
        <f>IF(W28="","",IF(COUNTIF($W$2:W28,W28)=1,MAX($X$1:X27)+1,""))</f>
        <v/>
      </c>
    </row>
    <row r="29">
      <c r="A29" s="26" t="n"/>
      <c r="B29" s="27" t="n"/>
      <c r="C29" s="26" t="n"/>
      <c r="D29" s="28" t="n"/>
      <c r="E29" s="26" t="n"/>
      <c r="F29" s="26" t="n"/>
      <c r="G29" s="29" t="n"/>
      <c r="H29" s="30" t="n"/>
      <c r="I29" s="30" t="n"/>
      <c r="J29" s="17">
        <f>IF(OR(G29="",H29=""),"",(H29+I29)*G29)</f>
        <v/>
      </c>
      <c r="K29" s="30" t="n"/>
      <c r="L29" s="17">
        <f>IF(J29="","",IF(M29="Lunas",0,J29-K29))</f>
        <v/>
      </c>
      <c r="M29" s="26" t="n"/>
      <c r="N29" s="26" t="n"/>
      <c r="O29" s="30" t="n"/>
      <c r="P29" s="28" t="n"/>
      <c r="Q29" s="17">
        <f>IF(J29="","",J29*Trip!$B$5)</f>
        <v/>
      </c>
      <c r="R29" s="30" t="n"/>
      <c r="S29" s="26" t="n"/>
      <c r="U29" s="9">
        <f>IF(TRIM(C29)="","",TRIM(C29)&amp;" | "&amp;TRIM(D29))</f>
        <v/>
      </c>
      <c r="V29" s="9">
        <f>IF(U29="","",IF(COUNTIF($U$2:U29,U29)=1,MAX($V$1:V28)+1,""))</f>
        <v/>
      </c>
      <c r="W29" s="9">
        <f>IF(TRIM(E29)="","",TRIM(E29)&amp;IF(TRIM(F29)="",""," — "&amp;TRIM(F29)))</f>
        <v/>
      </c>
      <c r="X29" s="9">
        <f>IF(W29="","",IF(COUNTIF($W$2:W29,W29)=1,MAX($X$1:X28)+1,""))</f>
        <v/>
      </c>
    </row>
    <row r="30">
      <c r="A30" s="26" t="n"/>
      <c r="B30" s="27" t="n"/>
      <c r="C30" s="26" t="n"/>
      <c r="D30" s="28" t="n"/>
      <c r="E30" s="26" t="n"/>
      <c r="F30" s="26" t="n"/>
      <c r="G30" s="29" t="n"/>
      <c r="H30" s="30" t="n"/>
      <c r="I30" s="30" t="n"/>
      <c r="J30" s="17">
        <f>IF(OR(G30="",H30=""),"",(H30+I30)*G30)</f>
        <v/>
      </c>
      <c r="K30" s="30" t="n"/>
      <c r="L30" s="17">
        <f>IF(J30="","",IF(M30="Lunas",0,J30-K30))</f>
        <v/>
      </c>
      <c r="M30" s="26" t="n"/>
      <c r="N30" s="26" t="n"/>
      <c r="O30" s="30" t="n"/>
      <c r="P30" s="28" t="n"/>
      <c r="Q30" s="17">
        <f>IF(J30="","",J30*Trip!$B$5)</f>
        <v/>
      </c>
      <c r="R30" s="30" t="n"/>
      <c r="S30" s="26" t="n"/>
      <c r="U30" s="9">
        <f>IF(TRIM(C30)="","",TRIM(C30)&amp;" | "&amp;TRIM(D30))</f>
        <v/>
      </c>
      <c r="V30" s="9">
        <f>IF(U30="","",IF(COUNTIF($U$2:U30,U30)=1,MAX($V$1:V29)+1,""))</f>
        <v/>
      </c>
      <c r="W30" s="9">
        <f>IF(TRIM(E30)="","",TRIM(E30)&amp;IF(TRIM(F30)="",""," — "&amp;TRIM(F30)))</f>
        <v/>
      </c>
      <c r="X30" s="9">
        <f>IF(W30="","",IF(COUNTIF($W$2:W30,W30)=1,MAX($X$1:X29)+1,""))</f>
        <v/>
      </c>
    </row>
    <row r="31">
      <c r="A31" s="26" t="n"/>
      <c r="B31" s="27" t="n"/>
      <c r="C31" s="26" t="n"/>
      <c r="D31" s="28" t="n"/>
      <c r="E31" s="26" t="n"/>
      <c r="F31" s="26" t="n"/>
      <c r="G31" s="29" t="n"/>
      <c r="H31" s="30" t="n"/>
      <c r="I31" s="30" t="n"/>
      <c r="J31" s="17">
        <f>IF(OR(G31="",H31=""),"",(H31+I31)*G31)</f>
        <v/>
      </c>
      <c r="K31" s="30" t="n"/>
      <c r="L31" s="17">
        <f>IF(J31="","",IF(M31="Lunas",0,J31-K31))</f>
        <v/>
      </c>
      <c r="M31" s="26" t="n"/>
      <c r="N31" s="26" t="n"/>
      <c r="O31" s="30" t="n"/>
      <c r="P31" s="28" t="n"/>
      <c r="Q31" s="17">
        <f>IF(J31="","",J31*Trip!$B$5)</f>
        <v/>
      </c>
      <c r="R31" s="30" t="n"/>
      <c r="S31" s="26" t="n"/>
      <c r="U31" s="9">
        <f>IF(TRIM(C31)="","",TRIM(C31)&amp;" | "&amp;TRIM(D31))</f>
        <v/>
      </c>
      <c r="V31" s="9">
        <f>IF(U31="","",IF(COUNTIF($U$2:U31,U31)=1,MAX($V$1:V30)+1,""))</f>
        <v/>
      </c>
      <c r="W31" s="9">
        <f>IF(TRIM(E31)="","",TRIM(E31)&amp;IF(TRIM(F31)="",""," — "&amp;TRIM(F31)))</f>
        <v/>
      </c>
      <c r="X31" s="9">
        <f>IF(W31="","",IF(COUNTIF($W$2:W31,W31)=1,MAX($X$1:X30)+1,""))</f>
        <v/>
      </c>
    </row>
    <row r="32">
      <c r="A32" s="26" t="n"/>
      <c r="B32" s="27" t="n"/>
      <c r="C32" s="26" t="n"/>
      <c r="D32" s="28" t="n"/>
      <c r="E32" s="26" t="n"/>
      <c r="F32" s="26" t="n"/>
      <c r="G32" s="29" t="n"/>
      <c r="H32" s="30" t="n"/>
      <c r="I32" s="30" t="n"/>
      <c r="J32" s="17">
        <f>IF(OR(G32="",H32=""),"",(H32+I32)*G32)</f>
        <v/>
      </c>
      <c r="K32" s="30" t="n"/>
      <c r="L32" s="17">
        <f>IF(J32="","",IF(M32="Lunas",0,J32-K32))</f>
        <v/>
      </c>
      <c r="M32" s="26" t="n"/>
      <c r="N32" s="26" t="n"/>
      <c r="O32" s="30" t="n"/>
      <c r="P32" s="28" t="n"/>
      <c r="Q32" s="17">
        <f>IF(J32="","",J32*Trip!$B$5)</f>
        <v/>
      </c>
      <c r="R32" s="30" t="n"/>
      <c r="S32" s="26" t="n"/>
      <c r="U32" s="9">
        <f>IF(TRIM(C32)="","",TRIM(C32)&amp;" | "&amp;TRIM(D32))</f>
        <v/>
      </c>
      <c r="V32" s="9">
        <f>IF(U32="","",IF(COUNTIF($U$2:U32,U32)=1,MAX($V$1:V31)+1,""))</f>
        <v/>
      </c>
      <c r="W32" s="9">
        <f>IF(TRIM(E32)="","",TRIM(E32)&amp;IF(TRIM(F32)="",""," — "&amp;TRIM(F32)))</f>
        <v/>
      </c>
      <c r="X32" s="9">
        <f>IF(W32="","",IF(COUNTIF($W$2:W32,W32)=1,MAX($X$1:X31)+1,""))</f>
        <v/>
      </c>
    </row>
    <row r="33">
      <c r="A33" s="26" t="n"/>
      <c r="B33" s="27" t="n"/>
      <c r="C33" s="26" t="n"/>
      <c r="D33" s="28" t="n"/>
      <c r="E33" s="26" t="n"/>
      <c r="F33" s="26" t="n"/>
      <c r="G33" s="29" t="n"/>
      <c r="H33" s="30" t="n"/>
      <c r="I33" s="30" t="n"/>
      <c r="J33" s="17">
        <f>IF(OR(G33="",H33=""),"",(H33+I33)*G33)</f>
        <v/>
      </c>
      <c r="K33" s="30" t="n"/>
      <c r="L33" s="17">
        <f>IF(J33="","",IF(M33="Lunas",0,J33-K33))</f>
        <v/>
      </c>
      <c r="M33" s="26" t="n"/>
      <c r="N33" s="26" t="n"/>
      <c r="O33" s="30" t="n"/>
      <c r="P33" s="28" t="n"/>
      <c r="Q33" s="17">
        <f>IF(J33="","",J33*Trip!$B$5)</f>
        <v/>
      </c>
      <c r="R33" s="30" t="n"/>
      <c r="S33" s="26" t="n"/>
      <c r="U33" s="9">
        <f>IF(TRIM(C33)="","",TRIM(C33)&amp;" | "&amp;TRIM(D33))</f>
        <v/>
      </c>
      <c r="V33" s="9">
        <f>IF(U33="","",IF(COUNTIF($U$2:U33,U33)=1,MAX($V$1:V32)+1,""))</f>
        <v/>
      </c>
      <c r="W33" s="9">
        <f>IF(TRIM(E33)="","",TRIM(E33)&amp;IF(TRIM(F33)="",""," — "&amp;TRIM(F33)))</f>
        <v/>
      </c>
      <c r="X33" s="9">
        <f>IF(W33="","",IF(COUNTIF($W$2:W33,W33)=1,MAX($X$1:X32)+1,""))</f>
        <v/>
      </c>
    </row>
    <row r="34">
      <c r="A34" s="26" t="n"/>
      <c r="B34" s="27" t="n"/>
      <c r="C34" s="26" t="n"/>
      <c r="D34" s="28" t="n"/>
      <c r="E34" s="26" t="n"/>
      <c r="F34" s="26" t="n"/>
      <c r="G34" s="29" t="n"/>
      <c r="H34" s="30" t="n"/>
      <c r="I34" s="30" t="n"/>
      <c r="J34" s="17">
        <f>IF(OR(G34="",H34=""),"",(H34+I34)*G34)</f>
        <v/>
      </c>
      <c r="K34" s="30" t="n"/>
      <c r="L34" s="17">
        <f>IF(J34="","",IF(M34="Lunas",0,J34-K34))</f>
        <v/>
      </c>
      <c r="M34" s="26" t="n"/>
      <c r="N34" s="26" t="n"/>
      <c r="O34" s="30" t="n"/>
      <c r="P34" s="28" t="n"/>
      <c r="Q34" s="17">
        <f>IF(J34="","",J34*Trip!$B$5)</f>
        <v/>
      </c>
      <c r="R34" s="30" t="n"/>
      <c r="S34" s="26" t="n"/>
      <c r="U34" s="9">
        <f>IF(TRIM(C34)="","",TRIM(C34)&amp;" | "&amp;TRIM(D34))</f>
        <v/>
      </c>
      <c r="V34" s="9">
        <f>IF(U34="","",IF(COUNTIF($U$2:U34,U34)=1,MAX($V$1:V33)+1,""))</f>
        <v/>
      </c>
      <c r="W34" s="9">
        <f>IF(TRIM(E34)="","",TRIM(E34)&amp;IF(TRIM(F34)="",""," — "&amp;TRIM(F34)))</f>
        <v/>
      </c>
      <c r="X34" s="9">
        <f>IF(W34="","",IF(COUNTIF($W$2:W34,W34)=1,MAX($X$1:X33)+1,""))</f>
        <v/>
      </c>
    </row>
    <row r="35">
      <c r="A35" s="26" t="n"/>
      <c r="B35" s="27" t="n"/>
      <c r="C35" s="26" t="n"/>
      <c r="D35" s="28" t="n"/>
      <c r="E35" s="26" t="n"/>
      <c r="F35" s="26" t="n"/>
      <c r="G35" s="29" t="n"/>
      <c r="H35" s="30" t="n"/>
      <c r="I35" s="30" t="n"/>
      <c r="J35" s="17">
        <f>IF(OR(G35="",H35=""),"",(H35+I35)*G35)</f>
        <v/>
      </c>
      <c r="K35" s="30" t="n"/>
      <c r="L35" s="17">
        <f>IF(J35="","",IF(M35="Lunas",0,J35-K35))</f>
        <v/>
      </c>
      <c r="M35" s="26" t="n"/>
      <c r="N35" s="26" t="n"/>
      <c r="O35" s="30" t="n"/>
      <c r="P35" s="28" t="n"/>
      <c r="Q35" s="17">
        <f>IF(J35="","",J35*Trip!$B$5)</f>
        <v/>
      </c>
      <c r="R35" s="30" t="n"/>
      <c r="S35" s="26" t="n"/>
      <c r="U35" s="9">
        <f>IF(TRIM(C35)="","",TRIM(C35)&amp;" | "&amp;TRIM(D35))</f>
        <v/>
      </c>
      <c r="V35" s="9">
        <f>IF(U35="","",IF(COUNTIF($U$2:U35,U35)=1,MAX($V$1:V34)+1,""))</f>
        <v/>
      </c>
      <c r="W35" s="9">
        <f>IF(TRIM(E35)="","",TRIM(E35)&amp;IF(TRIM(F35)="",""," — "&amp;TRIM(F35)))</f>
        <v/>
      </c>
      <c r="X35" s="9">
        <f>IF(W35="","",IF(COUNTIF($W$2:W35,W35)=1,MAX($X$1:X34)+1,""))</f>
        <v/>
      </c>
    </row>
    <row r="36">
      <c r="A36" s="26" t="n"/>
      <c r="B36" s="27" t="n"/>
      <c r="C36" s="26" t="n"/>
      <c r="D36" s="28" t="n"/>
      <c r="E36" s="26" t="n"/>
      <c r="F36" s="26" t="n"/>
      <c r="G36" s="29" t="n"/>
      <c r="H36" s="30" t="n"/>
      <c r="I36" s="30" t="n"/>
      <c r="J36" s="17">
        <f>IF(OR(G36="",H36=""),"",(H36+I36)*G36)</f>
        <v/>
      </c>
      <c r="K36" s="30" t="n"/>
      <c r="L36" s="17">
        <f>IF(J36="","",IF(M36="Lunas",0,J36-K36))</f>
        <v/>
      </c>
      <c r="M36" s="26" t="n"/>
      <c r="N36" s="26" t="n"/>
      <c r="O36" s="30" t="n"/>
      <c r="P36" s="28" t="n"/>
      <c r="Q36" s="17">
        <f>IF(J36="","",J36*Trip!$B$5)</f>
        <v/>
      </c>
      <c r="R36" s="30" t="n"/>
      <c r="S36" s="26" t="n"/>
      <c r="U36" s="9">
        <f>IF(TRIM(C36)="","",TRIM(C36)&amp;" | "&amp;TRIM(D36))</f>
        <v/>
      </c>
      <c r="V36" s="9">
        <f>IF(U36="","",IF(COUNTIF($U$2:U36,U36)=1,MAX($V$1:V35)+1,""))</f>
        <v/>
      </c>
      <c r="W36" s="9">
        <f>IF(TRIM(E36)="","",TRIM(E36)&amp;IF(TRIM(F36)="",""," — "&amp;TRIM(F36)))</f>
        <v/>
      </c>
      <c r="X36" s="9">
        <f>IF(W36="","",IF(COUNTIF($W$2:W36,W36)=1,MAX($X$1:X35)+1,""))</f>
        <v/>
      </c>
    </row>
    <row r="37">
      <c r="A37" s="26" t="n"/>
      <c r="B37" s="27" t="n"/>
      <c r="C37" s="26" t="n"/>
      <c r="D37" s="28" t="n"/>
      <c r="E37" s="26" t="n"/>
      <c r="F37" s="26" t="n"/>
      <c r="G37" s="29" t="n"/>
      <c r="H37" s="30" t="n"/>
      <c r="I37" s="30" t="n"/>
      <c r="J37" s="17">
        <f>IF(OR(G37="",H37=""),"",(H37+I37)*G37)</f>
        <v/>
      </c>
      <c r="K37" s="30" t="n"/>
      <c r="L37" s="17">
        <f>IF(J37="","",IF(M37="Lunas",0,J37-K37))</f>
        <v/>
      </c>
      <c r="M37" s="26" t="n"/>
      <c r="N37" s="26" t="n"/>
      <c r="O37" s="30" t="n"/>
      <c r="P37" s="28" t="n"/>
      <c r="Q37" s="17">
        <f>IF(J37="","",J37*Trip!$B$5)</f>
        <v/>
      </c>
      <c r="R37" s="30" t="n"/>
      <c r="S37" s="26" t="n"/>
      <c r="U37" s="9">
        <f>IF(TRIM(C37)="","",TRIM(C37)&amp;" | "&amp;TRIM(D37))</f>
        <v/>
      </c>
      <c r="V37" s="9">
        <f>IF(U37="","",IF(COUNTIF($U$2:U37,U37)=1,MAX($V$1:V36)+1,""))</f>
        <v/>
      </c>
      <c r="W37" s="9">
        <f>IF(TRIM(E37)="","",TRIM(E37)&amp;IF(TRIM(F37)="",""," — "&amp;TRIM(F37)))</f>
        <v/>
      </c>
      <c r="X37" s="9">
        <f>IF(W37="","",IF(COUNTIF($W$2:W37,W37)=1,MAX($X$1:X36)+1,""))</f>
        <v/>
      </c>
    </row>
    <row r="38">
      <c r="A38" s="26" t="n"/>
      <c r="B38" s="27" t="n"/>
      <c r="C38" s="26" t="n"/>
      <c r="D38" s="28" t="n"/>
      <c r="E38" s="26" t="n"/>
      <c r="F38" s="26" t="n"/>
      <c r="G38" s="29" t="n"/>
      <c r="H38" s="30" t="n"/>
      <c r="I38" s="30" t="n"/>
      <c r="J38" s="17">
        <f>IF(OR(G38="",H38=""),"",(H38+I38)*G38)</f>
        <v/>
      </c>
      <c r="K38" s="30" t="n"/>
      <c r="L38" s="17">
        <f>IF(J38="","",IF(M38="Lunas",0,J38-K38))</f>
        <v/>
      </c>
      <c r="M38" s="26" t="n"/>
      <c r="N38" s="26" t="n"/>
      <c r="O38" s="30" t="n"/>
      <c r="P38" s="28" t="n"/>
      <c r="Q38" s="17">
        <f>IF(J38="","",J38*Trip!$B$5)</f>
        <v/>
      </c>
      <c r="R38" s="30" t="n"/>
      <c r="S38" s="26" t="n"/>
      <c r="U38" s="9">
        <f>IF(TRIM(C38)="","",TRIM(C38)&amp;" | "&amp;TRIM(D38))</f>
        <v/>
      </c>
      <c r="V38" s="9">
        <f>IF(U38="","",IF(COUNTIF($U$2:U38,U38)=1,MAX($V$1:V37)+1,""))</f>
        <v/>
      </c>
      <c r="W38" s="9">
        <f>IF(TRIM(E38)="","",TRIM(E38)&amp;IF(TRIM(F38)="",""," — "&amp;TRIM(F38)))</f>
        <v/>
      </c>
      <c r="X38" s="9">
        <f>IF(W38="","",IF(COUNTIF($W$2:W38,W38)=1,MAX($X$1:X37)+1,""))</f>
        <v/>
      </c>
    </row>
    <row r="39">
      <c r="A39" s="26" t="n"/>
      <c r="B39" s="27" t="n"/>
      <c r="C39" s="26" t="n"/>
      <c r="D39" s="28" t="n"/>
      <c r="E39" s="26" t="n"/>
      <c r="F39" s="26" t="n"/>
      <c r="G39" s="29" t="n"/>
      <c r="H39" s="30" t="n"/>
      <c r="I39" s="30" t="n"/>
      <c r="J39" s="17">
        <f>IF(OR(G39="",H39=""),"",(H39+I39)*G39)</f>
        <v/>
      </c>
      <c r="K39" s="30" t="n"/>
      <c r="L39" s="17">
        <f>IF(J39="","",IF(M39="Lunas",0,J39-K39))</f>
        <v/>
      </c>
      <c r="M39" s="26" t="n"/>
      <c r="N39" s="26" t="n"/>
      <c r="O39" s="30" t="n"/>
      <c r="P39" s="28" t="n"/>
      <c r="Q39" s="17">
        <f>IF(J39="","",J39*Trip!$B$5)</f>
        <v/>
      </c>
      <c r="R39" s="30" t="n"/>
      <c r="S39" s="26" t="n"/>
      <c r="U39" s="9">
        <f>IF(TRIM(C39)="","",TRIM(C39)&amp;" | "&amp;TRIM(D39))</f>
        <v/>
      </c>
      <c r="V39" s="9">
        <f>IF(U39="","",IF(COUNTIF($U$2:U39,U39)=1,MAX($V$1:V38)+1,""))</f>
        <v/>
      </c>
      <c r="W39" s="9">
        <f>IF(TRIM(E39)="","",TRIM(E39)&amp;IF(TRIM(F39)="",""," — "&amp;TRIM(F39)))</f>
        <v/>
      </c>
      <c r="X39" s="9">
        <f>IF(W39="","",IF(COUNTIF($W$2:W39,W39)=1,MAX($X$1:X38)+1,""))</f>
        <v/>
      </c>
    </row>
    <row r="40">
      <c r="A40" s="26" t="n"/>
      <c r="B40" s="27" t="n"/>
      <c r="C40" s="26" t="n"/>
      <c r="D40" s="28" t="n"/>
      <c r="E40" s="26" t="n"/>
      <c r="F40" s="26" t="n"/>
      <c r="G40" s="29" t="n"/>
      <c r="H40" s="30" t="n"/>
      <c r="I40" s="30" t="n"/>
      <c r="J40" s="17">
        <f>IF(OR(G40="",H40=""),"",(H40+I40)*G40)</f>
        <v/>
      </c>
      <c r="K40" s="30" t="n"/>
      <c r="L40" s="17">
        <f>IF(J40="","",IF(M40="Lunas",0,J40-K40))</f>
        <v/>
      </c>
      <c r="M40" s="26" t="n"/>
      <c r="N40" s="26" t="n"/>
      <c r="O40" s="30" t="n"/>
      <c r="P40" s="28" t="n"/>
      <c r="Q40" s="17">
        <f>IF(J40="","",J40*Trip!$B$5)</f>
        <v/>
      </c>
      <c r="R40" s="30" t="n"/>
      <c r="S40" s="26" t="n"/>
      <c r="U40" s="9">
        <f>IF(TRIM(C40)="","",TRIM(C40)&amp;" | "&amp;TRIM(D40))</f>
        <v/>
      </c>
      <c r="V40" s="9">
        <f>IF(U40="","",IF(COUNTIF($U$2:U40,U40)=1,MAX($V$1:V39)+1,""))</f>
        <v/>
      </c>
      <c r="W40" s="9">
        <f>IF(TRIM(E40)="","",TRIM(E40)&amp;IF(TRIM(F40)="",""," — "&amp;TRIM(F40)))</f>
        <v/>
      </c>
      <c r="X40" s="9">
        <f>IF(W40="","",IF(COUNTIF($W$2:W40,W40)=1,MAX($X$1:X39)+1,""))</f>
        <v/>
      </c>
    </row>
    <row r="41">
      <c r="A41" s="26" t="n"/>
      <c r="B41" s="27" t="n"/>
      <c r="C41" s="26" t="n"/>
      <c r="D41" s="28" t="n"/>
      <c r="E41" s="26" t="n"/>
      <c r="F41" s="26" t="n"/>
      <c r="G41" s="29" t="n"/>
      <c r="H41" s="30" t="n"/>
      <c r="I41" s="30" t="n"/>
      <c r="J41" s="17">
        <f>IF(OR(G41="",H41=""),"",(H41+I41)*G41)</f>
        <v/>
      </c>
      <c r="K41" s="30" t="n"/>
      <c r="L41" s="17">
        <f>IF(J41="","",IF(M41="Lunas",0,J41-K41))</f>
        <v/>
      </c>
      <c r="M41" s="26" t="n"/>
      <c r="N41" s="26" t="n"/>
      <c r="O41" s="30" t="n"/>
      <c r="P41" s="28" t="n"/>
      <c r="Q41" s="17">
        <f>IF(J41="","",J41*Trip!$B$5)</f>
        <v/>
      </c>
      <c r="R41" s="30" t="n"/>
      <c r="S41" s="26" t="n"/>
      <c r="U41" s="9">
        <f>IF(TRIM(C41)="","",TRIM(C41)&amp;" | "&amp;TRIM(D41))</f>
        <v/>
      </c>
      <c r="V41" s="9">
        <f>IF(U41="","",IF(COUNTIF($U$2:U41,U41)=1,MAX($V$1:V40)+1,""))</f>
        <v/>
      </c>
      <c r="W41" s="9">
        <f>IF(TRIM(E41)="","",TRIM(E41)&amp;IF(TRIM(F41)="",""," — "&amp;TRIM(F41)))</f>
        <v/>
      </c>
      <c r="X41" s="9">
        <f>IF(W41="","",IF(COUNTIF($W$2:W41,W41)=1,MAX($X$1:X40)+1,""))</f>
        <v/>
      </c>
    </row>
    <row r="42">
      <c r="A42" s="26" t="n"/>
      <c r="B42" s="27" t="n"/>
      <c r="C42" s="26" t="n"/>
      <c r="D42" s="28" t="n"/>
      <c r="E42" s="26" t="n"/>
      <c r="F42" s="26" t="n"/>
      <c r="G42" s="29" t="n"/>
      <c r="H42" s="30" t="n"/>
      <c r="I42" s="30" t="n"/>
      <c r="J42" s="17">
        <f>IF(OR(G42="",H42=""),"",(H42+I42)*G42)</f>
        <v/>
      </c>
      <c r="K42" s="30" t="n"/>
      <c r="L42" s="17">
        <f>IF(J42="","",IF(M42="Lunas",0,J42-K42))</f>
        <v/>
      </c>
      <c r="M42" s="26" t="n"/>
      <c r="N42" s="26" t="n"/>
      <c r="O42" s="30" t="n"/>
      <c r="P42" s="28" t="n"/>
      <c r="Q42" s="17">
        <f>IF(J42="","",J42*Trip!$B$5)</f>
        <v/>
      </c>
      <c r="R42" s="30" t="n"/>
      <c r="S42" s="26" t="n"/>
      <c r="U42" s="9">
        <f>IF(TRIM(C42)="","",TRIM(C42)&amp;" | "&amp;TRIM(D42))</f>
        <v/>
      </c>
      <c r="V42" s="9">
        <f>IF(U42="","",IF(COUNTIF($U$2:U42,U42)=1,MAX($V$1:V41)+1,""))</f>
        <v/>
      </c>
      <c r="W42" s="9">
        <f>IF(TRIM(E42)="","",TRIM(E42)&amp;IF(TRIM(F42)="",""," — "&amp;TRIM(F42)))</f>
        <v/>
      </c>
      <c r="X42" s="9">
        <f>IF(W42="","",IF(COUNTIF($W$2:W42,W42)=1,MAX($X$1:X41)+1,""))</f>
        <v/>
      </c>
    </row>
    <row r="43">
      <c r="A43" s="26" t="n"/>
      <c r="B43" s="27" t="n"/>
      <c r="C43" s="26" t="n"/>
      <c r="D43" s="28" t="n"/>
      <c r="E43" s="26" t="n"/>
      <c r="F43" s="26" t="n"/>
      <c r="G43" s="29" t="n"/>
      <c r="H43" s="30" t="n"/>
      <c r="I43" s="30" t="n"/>
      <c r="J43" s="17">
        <f>IF(OR(G43="",H43=""),"",(H43+I43)*G43)</f>
        <v/>
      </c>
      <c r="K43" s="30" t="n"/>
      <c r="L43" s="17">
        <f>IF(J43="","",IF(M43="Lunas",0,J43-K43))</f>
        <v/>
      </c>
      <c r="M43" s="26" t="n"/>
      <c r="N43" s="26" t="n"/>
      <c r="O43" s="30" t="n"/>
      <c r="P43" s="28" t="n"/>
      <c r="Q43" s="17">
        <f>IF(J43="","",J43*Trip!$B$5)</f>
        <v/>
      </c>
      <c r="R43" s="30" t="n"/>
      <c r="S43" s="26" t="n"/>
      <c r="U43" s="9">
        <f>IF(TRIM(C43)="","",TRIM(C43)&amp;" | "&amp;TRIM(D43))</f>
        <v/>
      </c>
      <c r="V43" s="9">
        <f>IF(U43="","",IF(COUNTIF($U$2:U43,U43)=1,MAX($V$1:V42)+1,""))</f>
        <v/>
      </c>
      <c r="W43" s="9">
        <f>IF(TRIM(E43)="","",TRIM(E43)&amp;IF(TRIM(F43)="",""," — "&amp;TRIM(F43)))</f>
        <v/>
      </c>
      <c r="X43" s="9">
        <f>IF(W43="","",IF(COUNTIF($W$2:W43,W43)=1,MAX($X$1:X42)+1,""))</f>
        <v/>
      </c>
    </row>
    <row r="44">
      <c r="A44" s="26" t="n"/>
      <c r="B44" s="27" t="n"/>
      <c r="C44" s="26" t="n"/>
      <c r="D44" s="28" t="n"/>
      <c r="E44" s="26" t="n"/>
      <c r="F44" s="26" t="n"/>
      <c r="G44" s="29" t="n"/>
      <c r="H44" s="30" t="n"/>
      <c r="I44" s="30" t="n"/>
      <c r="J44" s="17">
        <f>IF(OR(G44="",H44=""),"",(H44+I44)*G44)</f>
        <v/>
      </c>
      <c r="K44" s="30" t="n"/>
      <c r="L44" s="17">
        <f>IF(J44="","",IF(M44="Lunas",0,J44-K44))</f>
        <v/>
      </c>
      <c r="M44" s="26" t="n"/>
      <c r="N44" s="26" t="n"/>
      <c r="O44" s="30" t="n"/>
      <c r="P44" s="28" t="n"/>
      <c r="Q44" s="17">
        <f>IF(J44="","",J44*Trip!$B$5)</f>
        <v/>
      </c>
      <c r="R44" s="30" t="n"/>
      <c r="S44" s="26" t="n"/>
      <c r="U44" s="9">
        <f>IF(TRIM(C44)="","",TRIM(C44)&amp;" | "&amp;TRIM(D44))</f>
        <v/>
      </c>
      <c r="V44" s="9">
        <f>IF(U44="","",IF(COUNTIF($U$2:U44,U44)=1,MAX($V$1:V43)+1,""))</f>
        <v/>
      </c>
      <c r="W44" s="9">
        <f>IF(TRIM(E44)="","",TRIM(E44)&amp;IF(TRIM(F44)="",""," — "&amp;TRIM(F44)))</f>
        <v/>
      </c>
      <c r="X44" s="9">
        <f>IF(W44="","",IF(COUNTIF($W$2:W44,W44)=1,MAX($X$1:X43)+1,""))</f>
        <v/>
      </c>
    </row>
    <row r="45">
      <c r="A45" s="26" t="n"/>
      <c r="B45" s="27" t="n"/>
      <c r="C45" s="26" t="n"/>
      <c r="D45" s="28" t="n"/>
      <c r="E45" s="26" t="n"/>
      <c r="F45" s="26" t="n"/>
      <c r="G45" s="29" t="n"/>
      <c r="H45" s="30" t="n"/>
      <c r="I45" s="30" t="n"/>
      <c r="J45" s="17">
        <f>IF(OR(G45="",H45=""),"",(H45+I45)*G45)</f>
        <v/>
      </c>
      <c r="K45" s="30" t="n"/>
      <c r="L45" s="17">
        <f>IF(J45="","",IF(M45="Lunas",0,J45-K45))</f>
        <v/>
      </c>
      <c r="M45" s="26" t="n"/>
      <c r="N45" s="26" t="n"/>
      <c r="O45" s="30" t="n"/>
      <c r="P45" s="28" t="n"/>
      <c r="Q45" s="17">
        <f>IF(J45="","",J45*Trip!$B$5)</f>
        <v/>
      </c>
      <c r="R45" s="30" t="n"/>
      <c r="S45" s="26" t="n"/>
      <c r="U45" s="9">
        <f>IF(TRIM(C45)="","",TRIM(C45)&amp;" | "&amp;TRIM(D45))</f>
        <v/>
      </c>
      <c r="V45" s="9">
        <f>IF(U45="","",IF(COUNTIF($U$2:U45,U45)=1,MAX($V$1:V44)+1,""))</f>
        <v/>
      </c>
      <c r="W45" s="9">
        <f>IF(TRIM(E45)="","",TRIM(E45)&amp;IF(TRIM(F45)="",""," — "&amp;TRIM(F45)))</f>
        <v/>
      </c>
      <c r="X45" s="9">
        <f>IF(W45="","",IF(COUNTIF($W$2:W45,W45)=1,MAX($X$1:X44)+1,""))</f>
        <v/>
      </c>
    </row>
    <row r="46">
      <c r="A46" s="26" t="n"/>
      <c r="B46" s="27" t="n"/>
      <c r="C46" s="26" t="n"/>
      <c r="D46" s="28" t="n"/>
      <c r="E46" s="26" t="n"/>
      <c r="F46" s="26" t="n"/>
      <c r="G46" s="29" t="n"/>
      <c r="H46" s="30" t="n"/>
      <c r="I46" s="30" t="n"/>
      <c r="J46" s="17">
        <f>IF(OR(G46="",H46=""),"",(H46+I46)*G46)</f>
        <v/>
      </c>
      <c r="K46" s="30" t="n"/>
      <c r="L46" s="17">
        <f>IF(J46="","",IF(M46="Lunas",0,J46-K46))</f>
        <v/>
      </c>
      <c r="M46" s="26" t="n"/>
      <c r="N46" s="26" t="n"/>
      <c r="O46" s="30" t="n"/>
      <c r="P46" s="28" t="n"/>
      <c r="Q46" s="17">
        <f>IF(J46="","",J46*Trip!$B$5)</f>
        <v/>
      </c>
      <c r="R46" s="30" t="n"/>
      <c r="S46" s="26" t="n"/>
      <c r="U46" s="9">
        <f>IF(TRIM(C46)="","",TRIM(C46)&amp;" | "&amp;TRIM(D46))</f>
        <v/>
      </c>
      <c r="V46" s="9">
        <f>IF(U46="","",IF(COUNTIF($U$2:U46,U46)=1,MAX($V$1:V45)+1,""))</f>
        <v/>
      </c>
      <c r="W46" s="9">
        <f>IF(TRIM(E46)="","",TRIM(E46)&amp;IF(TRIM(F46)="",""," — "&amp;TRIM(F46)))</f>
        <v/>
      </c>
      <c r="X46" s="9">
        <f>IF(W46="","",IF(COUNTIF($W$2:W46,W46)=1,MAX($X$1:X45)+1,""))</f>
        <v/>
      </c>
    </row>
    <row r="47">
      <c r="A47" s="26" t="n"/>
      <c r="B47" s="27" t="n"/>
      <c r="C47" s="26" t="n"/>
      <c r="D47" s="28" t="n"/>
      <c r="E47" s="26" t="n"/>
      <c r="F47" s="26" t="n"/>
      <c r="G47" s="29" t="n"/>
      <c r="H47" s="30" t="n"/>
      <c r="I47" s="30" t="n"/>
      <c r="J47" s="17">
        <f>IF(OR(G47="",H47=""),"",(H47+I47)*G47)</f>
        <v/>
      </c>
      <c r="K47" s="30" t="n"/>
      <c r="L47" s="17">
        <f>IF(J47="","",IF(M47="Lunas",0,J47-K47))</f>
        <v/>
      </c>
      <c r="M47" s="26" t="n"/>
      <c r="N47" s="26" t="n"/>
      <c r="O47" s="30" t="n"/>
      <c r="P47" s="28" t="n"/>
      <c r="Q47" s="17">
        <f>IF(J47="","",J47*Trip!$B$5)</f>
        <v/>
      </c>
      <c r="R47" s="30" t="n"/>
      <c r="S47" s="26" t="n"/>
      <c r="U47" s="9">
        <f>IF(TRIM(C47)="","",TRIM(C47)&amp;" | "&amp;TRIM(D47))</f>
        <v/>
      </c>
      <c r="V47" s="9">
        <f>IF(U47="","",IF(COUNTIF($U$2:U47,U47)=1,MAX($V$1:V46)+1,""))</f>
        <v/>
      </c>
      <c r="W47" s="9">
        <f>IF(TRIM(E47)="","",TRIM(E47)&amp;IF(TRIM(F47)="",""," — "&amp;TRIM(F47)))</f>
        <v/>
      </c>
      <c r="X47" s="9">
        <f>IF(W47="","",IF(COUNTIF($W$2:W47,W47)=1,MAX($X$1:X46)+1,""))</f>
        <v/>
      </c>
    </row>
    <row r="48">
      <c r="A48" s="26" t="n"/>
      <c r="B48" s="27" t="n"/>
      <c r="C48" s="26" t="n"/>
      <c r="D48" s="28" t="n"/>
      <c r="E48" s="26" t="n"/>
      <c r="F48" s="26" t="n"/>
      <c r="G48" s="29" t="n"/>
      <c r="H48" s="30" t="n"/>
      <c r="I48" s="30" t="n"/>
      <c r="J48" s="17">
        <f>IF(OR(G48="",H48=""),"",(H48+I48)*G48)</f>
        <v/>
      </c>
      <c r="K48" s="30" t="n"/>
      <c r="L48" s="17">
        <f>IF(J48="","",IF(M48="Lunas",0,J48-K48))</f>
        <v/>
      </c>
      <c r="M48" s="26" t="n"/>
      <c r="N48" s="26" t="n"/>
      <c r="O48" s="30" t="n"/>
      <c r="P48" s="28" t="n"/>
      <c r="Q48" s="17">
        <f>IF(J48="","",J48*Trip!$B$5)</f>
        <v/>
      </c>
      <c r="R48" s="30" t="n"/>
      <c r="S48" s="26" t="n"/>
      <c r="U48" s="9">
        <f>IF(TRIM(C48)="","",TRIM(C48)&amp;" | "&amp;TRIM(D48))</f>
        <v/>
      </c>
      <c r="V48" s="9">
        <f>IF(U48="","",IF(COUNTIF($U$2:U48,U48)=1,MAX($V$1:V47)+1,""))</f>
        <v/>
      </c>
      <c r="W48" s="9">
        <f>IF(TRIM(E48)="","",TRIM(E48)&amp;IF(TRIM(F48)="",""," — "&amp;TRIM(F48)))</f>
        <v/>
      </c>
      <c r="X48" s="9">
        <f>IF(W48="","",IF(COUNTIF($W$2:W48,W48)=1,MAX($X$1:X47)+1,""))</f>
        <v/>
      </c>
    </row>
    <row r="49">
      <c r="A49" s="26" t="n"/>
      <c r="B49" s="27" t="n"/>
      <c r="C49" s="26" t="n"/>
      <c r="D49" s="28" t="n"/>
      <c r="E49" s="26" t="n"/>
      <c r="F49" s="26" t="n"/>
      <c r="G49" s="29" t="n"/>
      <c r="H49" s="30" t="n"/>
      <c r="I49" s="30" t="n"/>
      <c r="J49" s="17">
        <f>IF(OR(G49="",H49=""),"",(H49+I49)*G49)</f>
        <v/>
      </c>
      <c r="K49" s="30" t="n"/>
      <c r="L49" s="17">
        <f>IF(J49="","",IF(M49="Lunas",0,J49-K49))</f>
        <v/>
      </c>
      <c r="M49" s="26" t="n"/>
      <c r="N49" s="26" t="n"/>
      <c r="O49" s="30" t="n"/>
      <c r="P49" s="28" t="n"/>
      <c r="Q49" s="17">
        <f>IF(J49="","",J49*Trip!$B$5)</f>
        <v/>
      </c>
      <c r="R49" s="30" t="n"/>
      <c r="S49" s="26" t="n"/>
      <c r="U49" s="9">
        <f>IF(TRIM(C49)="","",TRIM(C49)&amp;" | "&amp;TRIM(D49))</f>
        <v/>
      </c>
      <c r="V49" s="9">
        <f>IF(U49="","",IF(COUNTIF($U$2:U49,U49)=1,MAX($V$1:V48)+1,""))</f>
        <v/>
      </c>
      <c r="W49" s="9">
        <f>IF(TRIM(E49)="","",TRIM(E49)&amp;IF(TRIM(F49)="",""," — "&amp;TRIM(F49)))</f>
        <v/>
      </c>
      <c r="X49" s="9">
        <f>IF(W49="","",IF(COUNTIF($W$2:W49,W49)=1,MAX($X$1:X48)+1,""))</f>
        <v/>
      </c>
    </row>
    <row r="50">
      <c r="A50" s="26" t="n"/>
      <c r="B50" s="27" t="n"/>
      <c r="C50" s="26" t="n"/>
      <c r="D50" s="28" t="n"/>
      <c r="E50" s="26" t="n"/>
      <c r="F50" s="26" t="n"/>
      <c r="G50" s="29" t="n"/>
      <c r="H50" s="30" t="n"/>
      <c r="I50" s="30" t="n"/>
      <c r="J50" s="17">
        <f>IF(OR(G50="",H50=""),"",(H50+I50)*G50)</f>
        <v/>
      </c>
      <c r="K50" s="30" t="n"/>
      <c r="L50" s="17">
        <f>IF(J50="","",IF(M50="Lunas",0,J50-K50))</f>
        <v/>
      </c>
      <c r="M50" s="26" t="n"/>
      <c r="N50" s="26" t="n"/>
      <c r="O50" s="30" t="n"/>
      <c r="P50" s="28" t="n"/>
      <c r="Q50" s="17">
        <f>IF(J50="","",J50*Trip!$B$5)</f>
        <v/>
      </c>
      <c r="R50" s="30" t="n"/>
      <c r="S50" s="26" t="n"/>
      <c r="U50" s="9">
        <f>IF(TRIM(C50)="","",TRIM(C50)&amp;" | "&amp;TRIM(D50))</f>
        <v/>
      </c>
      <c r="V50" s="9">
        <f>IF(U50="","",IF(COUNTIF($U$2:U50,U50)=1,MAX($V$1:V49)+1,""))</f>
        <v/>
      </c>
      <c r="W50" s="9">
        <f>IF(TRIM(E50)="","",TRIM(E50)&amp;IF(TRIM(F50)="",""," — "&amp;TRIM(F50)))</f>
        <v/>
      </c>
      <c r="X50" s="9">
        <f>IF(W50="","",IF(COUNTIF($W$2:W50,W50)=1,MAX($X$1:X49)+1,""))</f>
        <v/>
      </c>
    </row>
    <row r="51">
      <c r="A51" s="26" t="n"/>
      <c r="B51" s="27" t="n"/>
      <c r="C51" s="26" t="n"/>
      <c r="D51" s="28" t="n"/>
      <c r="E51" s="26" t="n"/>
      <c r="F51" s="26" t="n"/>
      <c r="G51" s="29" t="n"/>
      <c r="H51" s="30" t="n"/>
      <c r="I51" s="30" t="n"/>
      <c r="J51" s="17">
        <f>IF(OR(G51="",H51=""),"",(H51+I51)*G51)</f>
        <v/>
      </c>
      <c r="K51" s="30" t="n"/>
      <c r="L51" s="17">
        <f>IF(J51="","",IF(M51="Lunas",0,J51-K51))</f>
        <v/>
      </c>
      <c r="M51" s="26" t="n"/>
      <c r="N51" s="26" t="n"/>
      <c r="O51" s="30" t="n"/>
      <c r="P51" s="28" t="n"/>
      <c r="Q51" s="17">
        <f>IF(J51="","",J51*Trip!$B$5)</f>
        <v/>
      </c>
      <c r="R51" s="30" t="n"/>
      <c r="S51" s="26" t="n"/>
      <c r="U51" s="9">
        <f>IF(TRIM(C51)="","",TRIM(C51)&amp;" | "&amp;TRIM(D51))</f>
        <v/>
      </c>
      <c r="V51" s="9">
        <f>IF(U51="","",IF(COUNTIF($U$2:U51,U51)=1,MAX($V$1:V50)+1,""))</f>
        <v/>
      </c>
      <c r="W51" s="9">
        <f>IF(TRIM(E51)="","",TRIM(E51)&amp;IF(TRIM(F51)="",""," — "&amp;TRIM(F51)))</f>
        <v/>
      </c>
      <c r="X51" s="9">
        <f>IF(W51="","",IF(COUNTIF($W$2:W51,W51)=1,MAX($X$1:X50)+1,""))</f>
        <v/>
      </c>
    </row>
    <row r="52">
      <c r="A52" s="26" t="n"/>
      <c r="B52" s="27" t="n"/>
      <c r="C52" s="26" t="n"/>
      <c r="D52" s="28" t="n"/>
      <c r="E52" s="26" t="n"/>
      <c r="F52" s="26" t="n"/>
      <c r="G52" s="29" t="n"/>
      <c r="H52" s="30" t="n"/>
      <c r="I52" s="30" t="n"/>
      <c r="J52" s="17">
        <f>IF(OR(G52="",H52=""),"",(H52+I52)*G52)</f>
        <v/>
      </c>
      <c r="K52" s="30" t="n"/>
      <c r="L52" s="17">
        <f>IF(J52="","",IF(M52="Lunas",0,J52-K52))</f>
        <v/>
      </c>
      <c r="M52" s="26" t="n"/>
      <c r="N52" s="26" t="n"/>
      <c r="O52" s="30" t="n"/>
      <c r="P52" s="28" t="n"/>
      <c r="Q52" s="17">
        <f>IF(J52="","",J52*Trip!$B$5)</f>
        <v/>
      </c>
      <c r="R52" s="30" t="n"/>
      <c r="S52" s="26" t="n"/>
      <c r="U52" s="9">
        <f>IF(TRIM(C52)="","",TRIM(C52)&amp;" | "&amp;TRIM(D52))</f>
        <v/>
      </c>
      <c r="V52" s="9">
        <f>IF(U52="","",IF(COUNTIF($U$2:U52,U52)=1,MAX($V$1:V51)+1,""))</f>
        <v/>
      </c>
      <c r="W52" s="9">
        <f>IF(TRIM(E52)="","",TRIM(E52)&amp;IF(TRIM(F52)="",""," — "&amp;TRIM(F52)))</f>
        <v/>
      </c>
      <c r="X52" s="9">
        <f>IF(W52="","",IF(COUNTIF($W$2:W52,W52)=1,MAX($X$1:X51)+1,""))</f>
        <v/>
      </c>
    </row>
    <row r="53">
      <c r="A53" s="26" t="n"/>
      <c r="B53" s="27" t="n"/>
      <c r="C53" s="26" t="n"/>
      <c r="D53" s="28" t="n"/>
      <c r="E53" s="26" t="n"/>
      <c r="F53" s="26" t="n"/>
      <c r="G53" s="29" t="n"/>
      <c r="H53" s="30" t="n"/>
      <c r="I53" s="30" t="n"/>
      <c r="J53" s="17">
        <f>IF(OR(G53="",H53=""),"",(H53+I53)*G53)</f>
        <v/>
      </c>
      <c r="K53" s="30" t="n"/>
      <c r="L53" s="17">
        <f>IF(J53="","",IF(M53="Lunas",0,J53-K53))</f>
        <v/>
      </c>
      <c r="M53" s="26" t="n"/>
      <c r="N53" s="26" t="n"/>
      <c r="O53" s="30" t="n"/>
      <c r="P53" s="28" t="n"/>
      <c r="Q53" s="17">
        <f>IF(J53="","",J53*Trip!$B$5)</f>
        <v/>
      </c>
      <c r="R53" s="30" t="n"/>
      <c r="S53" s="26" t="n"/>
      <c r="U53" s="9">
        <f>IF(TRIM(C53)="","",TRIM(C53)&amp;" | "&amp;TRIM(D53))</f>
        <v/>
      </c>
      <c r="V53" s="9">
        <f>IF(U53="","",IF(COUNTIF($U$2:U53,U53)=1,MAX($V$1:V52)+1,""))</f>
        <v/>
      </c>
      <c r="W53" s="9">
        <f>IF(TRIM(E53)="","",TRIM(E53)&amp;IF(TRIM(F53)="",""," — "&amp;TRIM(F53)))</f>
        <v/>
      </c>
      <c r="X53" s="9">
        <f>IF(W53="","",IF(COUNTIF($W$2:W53,W53)=1,MAX($X$1:X52)+1,""))</f>
        <v/>
      </c>
    </row>
    <row r="54">
      <c r="A54" s="26" t="n"/>
      <c r="B54" s="27" t="n"/>
      <c r="C54" s="26" t="n"/>
      <c r="D54" s="28" t="n"/>
      <c r="E54" s="26" t="n"/>
      <c r="F54" s="26" t="n"/>
      <c r="G54" s="29" t="n"/>
      <c r="H54" s="30" t="n"/>
      <c r="I54" s="30" t="n"/>
      <c r="J54" s="17">
        <f>IF(OR(G54="",H54=""),"",(H54+I54)*G54)</f>
        <v/>
      </c>
      <c r="K54" s="30" t="n"/>
      <c r="L54" s="17">
        <f>IF(J54="","",IF(M54="Lunas",0,J54-K54))</f>
        <v/>
      </c>
      <c r="M54" s="26" t="n"/>
      <c r="N54" s="26" t="n"/>
      <c r="O54" s="30" t="n"/>
      <c r="P54" s="28" t="n"/>
      <c r="Q54" s="17">
        <f>IF(J54="","",J54*Trip!$B$5)</f>
        <v/>
      </c>
      <c r="R54" s="30" t="n"/>
      <c r="S54" s="26" t="n"/>
      <c r="U54" s="9">
        <f>IF(TRIM(C54)="","",TRIM(C54)&amp;" | "&amp;TRIM(D54))</f>
        <v/>
      </c>
      <c r="V54" s="9">
        <f>IF(U54="","",IF(COUNTIF($U$2:U54,U54)=1,MAX($V$1:V53)+1,""))</f>
        <v/>
      </c>
      <c r="W54" s="9">
        <f>IF(TRIM(E54)="","",TRIM(E54)&amp;IF(TRIM(F54)="",""," — "&amp;TRIM(F54)))</f>
        <v/>
      </c>
      <c r="X54" s="9">
        <f>IF(W54="","",IF(COUNTIF($W$2:W54,W54)=1,MAX($X$1:X53)+1,""))</f>
        <v/>
      </c>
    </row>
    <row r="55">
      <c r="A55" s="26" t="n"/>
      <c r="B55" s="27" t="n"/>
      <c r="C55" s="26" t="n"/>
      <c r="D55" s="28" t="n"/>
      <c r="E55" s="26" t="n"/>
      <c r="F55" s="26" t="n"/>
      <c r="G55" s="29" t="n"/>
      <c r="H55" s="30" t="n"/>
      <c r="I55" s="30" t="n"/>
      <c r="J55" s="17">
        <f>IF(OR(G55="",H55=""),"",(H55+I55)*G55)</f>
        <v/>
      </c>
      <c r="K55" s="30" t="n"/>
      <c r="L55" s="17">
        <f>IF(J55="","",IF(M55="Lunas",0,J55-K55))</f>
        <v/>
      </c>
      <c r="M55" s="26" t="n"/>
      <c r="N55" s="26" t="n"/>
      <c r="O55" s="30" t="n"/>
      <c r="P55" s="28" t="n"/>
      <c r="Q55" s="17">
        <f>IF(J55="","",J55*Trip!$B$5)</f>
        <v/>
      </c>
      <c r="R55" s="30" t="n"/>
      <c r="S55" s="26" t="n"/>
      <c r="U55" s="9">
        <f>IF(TRIM(C55)="","",TRIM(C55)&amp;" | "&amp;TRIM(D55))</f>
        <v/>
      </c>
      <c r="V55" s="9">
        <f>IF(U55="","",IF(COUNTIF($U$2:U55,U55)=1,MAX($V$1:V54)+1,""))</f>
        <v/>
      </c>
      <c r="W55" s="9">
        <f>IF(TRIM(E55)="","",TRIM(E55)&amp;IF(TRIM(F55)="",""," — "&amp;TRIM(F55)))</f>
        <v/>
      </c>
      <c r="X55" s="9">
        <f>IF(W55="","",IF(COUNTIF($W$2:W55,W55)=1,MAX($X$1:X54)+1,""))</f>
        <v/>
      </c>
    </row>
    <row r="56">
      <c r="A56" s="26" t="n"/>
      <c r="B56" s="27" t="n"/>
      <c r="C56" s="26" t="n"/>
      <c r="D56" s="28" t="n"/>
      <c r="E56" s="26" t="n"/>
      <c r="F56" s="26" t="n"/>
      <c r="G56" s="29" t="n"/>
      <c r="H56" s="30" t="n"/>
      <c r="I56" s="30" t="n"/>
      <c r="J56" s="17">
        <f>IF(OR(G56="",H56=""),"",(H56+I56)*G56)</f>
        <v/>
      </c>
      <c r="K56" s="30" t="n"/>
      <c r="L56" s="17">
        <f>IF(J56="","",IF(M56="Lunas",0,J56-K56))</f>
        <v/>
      </c>
      <c r="M56" s="26" t="n"/>
      <c r="N56" s="26" t="n"/>
      <c r="O56" s="30" t="n"/>
      <c r="P56" s="28" t="n"/>
      <c r="Q56" s="17">
        <f>IF(J56="","",J56*Trip!$B$5)</f>
        <v/>
      </c>
      <c r="R56" s="30" t="n"/>
      <c r="S56" s="26" t="n"/>
      <c r="U56" s="9">
        <f>IF(TRIM(C56)="","",TRIM(C56)&amp;" | "&amp;TRIM(D56))</f>
        <v/>
      </c>
      <c r="V56" s="9">
        <f>IF(U56="","",IF(COUNTIF($U$2:U56,U56)=1,MAX($V$1:V55)+1,""))</f>
        <v/>
      </c>
      <c r="W56" s="9">
        <f>IF(TRIM(E56)="","",TRIM(E56)&amp;IF(TRIM(F56)="",""," — "&amp;TRIM(F56)))</f>
        <v/>
      </c>
      <c r="X56" s="9">
        <f>IF(W56="","",IF(COUNTIF($W$2:W56,W56)=1,MAX($X$1:X55)+1,""))</f>
        <v/>
      </c>
    </row>
    <row r="57">
      <c r="A57" s="26" t="n"/>
      <c r="B57" s="27" t="n"/>
      <c r="C57" s="26" t="n"/>
      <c r="D57" s="28" t="n"/>
      <c r="E57" s="26" t="n"/>
      <c r="F57" s="26" t="n"/>
      <c r="G57" s="29" t="n"/>
      <c r="H57" s="30" t="n"/>
      <c r="I57" s="30" t="n"/>
      <c r="J57" s="17">
        <f>IF(OR(G57="",H57=""),"",(H57+I57)*G57)</f>
        <v/>
      </c>
      <c r="K57" s="30" t="n"/>
      <c r="L57" s="17">
        <f>IF(J57="","",IF(M57="Lunas",0,J57-K57))</f>
        <v/>
      </c>
      <c r="M57" s="26" t="n"/>
      <c r="N57" s="26" t="n"/>
      <c r="O57" s="30" t="n"/>
      <c r="P57" s="28" t="n"/>
      <c r="Q57" s="17">
        <f>IF(J57="","",J57*Trip!$B$5)</f>
        <v/>
      </c>
      <c r="R57" s="30" t="n"/>
      <c r="S57" s="26" t="n"/>
      <c r="U57" s="9">
        <f>IF(TRIM(C57)="","",TRIM(C57)&amp;" | "&amp;TRIM(D57))</f>
        <v/>
      </c>
      <c r="V57" s="9">
        <f>IF(U57="","",IF(COUNTIF($U$2:U57,U57)=1,MAX($V$1:V56)+1,""))</f>
        <v/>
      </c>
      <c r="W57" s="9">
        <f>IF(TRIM(E57)="","",TRIM(E57)&amp;IF(TRIM(F57)="",""," — "&amp;TRIM(F57)))</f>
        <v/>
      </c>
      <c r="X57" s="9">
        <f>IF(W57="","",IF(COUNTIF($W$2:W57,W57)=1,MAX($X$1:X56)+1,""))</f>
        <v/>
      </c>
    </row>
    <row r="58">
      <c r="A58" s="26" t="n"/>
      <c r="B58" s="27" t="n"/>
      <c r="C58" s="26" t="n"/>
      <c r="D58" s="28" t="n"/>
      <c r="E58" s="26" t="n"/>
      <c r="F58" s="26" t="n"/>
      <c r="G58" s="29" t="n"/>
      <c r="H58" s="30" t="n"/>
      <c r="I58" s="30" t="n"/>
      <c r="J58" s="17">
        <f>IF(OR(G58="",H58=""),"",(H58+I58)*G58)</f>
        <v/>
      </c>
      <c r="K58" s="30" t="n"/>
      <c r="L58" s="17">
        <f>IF(J58="","",IF(M58="Lunas",0,J58-K58))</f>
        <v/>
      </c>
      <c r="M58" s="26" t="n"/>
      <c r="N58" s="26" t="n"/>
      <c r="O58" s="30" t="n"/>
      <c r="P58" s="28" t="n"/>
      <c r="Q58" s="17">
        <f>IF(J58="","",J58*Trip!$B$5)</f>
        <v/>
      </c>
      <c r="R58" s="30" t="n"/>
      <c r="S58" s="26" t="n"/>
      <c r="U58" s="9">
        <f>IF(TRIM(C58)="","",TRIM(C58)&amp;" | "&amp;TRIM(D58))</f>
        <v/>
      </c>
      <c r="V58" s="9">
        <f>IF(U58="","",IF(COUNTIF($U$2:U58,U58)=1,MAX($V$1:V57)+1,""))</f>
        <v/>
      </c>
      <c r="W58" s="9">
        <f>IF(TRIM(E58)="","",TRIM(E58)&amp;IF(TRIM(F58)="",""," — "&amp;TRIM(F58)))</f>
        <v/>
      </c>
      <c r="X58" s="9">
        <f>IF(W58="","",IF(COUNTIF($W$2:W58,W58)=1,MAX($X$1:X57)+1,""))</f>
        <v/>
      </c>
    </row>
    <row r="59">
      <c r="A59" s="26" t="n"/>
      <c r="B59" s="27" t="n"/>
      <c r="C59" s="26" t="n"/>
      <c r="D59" s="28" t="n"/>
      <c r="E59" s="26" t="n"/>
      <c r="F59" s="26" t="n"/>
      <c r="G59" s="29" t="n"/>
      <c r="H59" s="30" t="n"/>
      <c r="I59" s="30" t="n"/>
      <c r="J59" s="17">
        <f>IF(OR(G59="",H59=""),"",(H59+I59)*G59)</f>
        <v/>
      </c>
      <c r="K59" s="30" t="n"/>
      <c r="L59" s="17">
        <f>IF(J59="","",IF(M59="Lunas",0,J59-K59))</f>
        <v/>
      </c>
      <c r="M59" s="26" t="n"/>
      <c r="N59" s="26" t="n"/>
      <c r="O59" s="30" t="n"/>
      <c r="P59" s="28" t="n"/>
      <c r="Q59" s="17">
        <f>IF(J59="","",J59*Trip!$B$5)</f>
        <v/>
      </c>
      <c r="R59" s="30" t="n"/>
      <c r="S59" s="26" t="n"/>
      <c r="U59" s="9">
        <f>IF(TRIM(C59)="","",TRIM(C59)&amp;" | "&amp;TRIM(D59))</f>
        <v/>
      </c>
      <c r="V59" s="9">
        <f>IF(U59="","",IF(COUNTIF($U$2:U59,U59)=1,MAX($V$1:V58)+1,""))</f>
        <v/>
      </c>
      <c r="W59" s="9">
        <f>IF(TRIM(E59)="","",TRIM(E59)&amp;IF(TRIM(F59)="",""," — "&amp;TRIM(F59)))</f>
        <v/>
      </c>
      <c r="X59" s="9">
        <f>IF(W59="","",IF(COUNTIF($W$2:W59,W59)=1,MAX($X$1:X58)+1,""))</f>
        <v/>
      </c>
    </row>
    <row r="60">
      <c r="A60" s="26" t="n"/>
      <c r="B60" s="27" t="n"/>
      <c r="C60" s="26" t="n"/>
      <c r="D60" s="28" t="n"/>
      <c r="E60" s="26" t="n"/>
      <c r="F60" s="26" t="n"/>
      <c r="G60" s="29" t="n"/>
      <c r="H60" s="30" t="n"/>
      <c r="I60" s="30" t="n"/>
      <c r="J60" s="17">
        <f>IF(OR(G60="",H60=""),"",(H60+I60)*G60)</f>
        <v/>
      </c>
      <c r="K60" s="30" t="n"/>
      <c r="L60" s="17">
        <f>IF(J60="","",IF(M60="Lunas",0,J60-K60))</f>
        <v/>
      </c>
      <c r="M60" s="26" t="n"/>
      <c r="N60" s="26" t="n"/>
      <c r="O60" s="30" t="n"/>
      <c r="P60" s="28" t="n"/>
      <c r="Q60" s="17">
        <f>IF(J60="","",J60*Trip!$B$5)</f>
        <v/>
      </c>
      <c r="R60" s="30" t="n"/>
      <c r="S60" s="26" t="n"/>
      <c r="U60" s="9">
        <f>IF(TRIM(C60)="","",TRIM(C60)&amp;" | "&amp;TRIM(D60))</f>
        <v/>
      </c>
      <c r="V60" s="9">
        <f>IF(U60="","",IF(COUNTIF($U$2:U60,U60)=1,MAX($V$1:V59)+1,""))</f>
        <v/>
      </c>
      <c r="W60" s="9">
        <f>IF(TRIM(E60)="","",TRIM(E60)&amp;IF(TRIM(F60)="",""," — "&amp;TRIM(F60)))</f>
        <v/>
      </c>
      <c r="X60" s="9">
        <f>IF(W60="","",IF(COUNTIF($W$2:W60,W60)=1,MAX($X$1:X59)+1,""))</f>
        <v/>
      </c>
    </row>
    <row r="61">
      <c r="A61" s="26" t="n"/>
      <c r="B61" s="27" t="n"/>
      <c r="C61" s="26" t="n"/>
      <c r="D61" s="28" t="n"/>
      <c r="E61" s="26" t="n"/>
      <c r="F61" s="26" t="n"/>
      <c r="G61" s="29" t="n"/>
      <c r="H61" s="30" t="n"/>
      <c r="I61" s="30" t="n"/>
      <c r="J61" s="17">
        <f>IF(OR(G61="",H61=""),"",(H61+I61)*G61)</f>
        <v/>
      </c>
      <c r="K61" s="30" t="n"/>
      <c r="L61" s="17">
        <f>IF(J61="","",IF(M61="Lunas",0,J61-K61))</f>
        <v/>
      </c>
      <c r="M61" s="26" t="n"/>
      <c r="N61" s="26" t="n"/>
      <c r="O61" s="30" t="n"/>
      <c r="P61" s="28" t="n"/>
      <c r="Q61" s="17">
        <f>IF(J61="","",J61*Trip!$B$5)</f>
        <v/>
      </c>
      <c r="R61" s="30" t="n"/>
      <c r="S61" s="26" t="n"/>
      <c r="U61" s="9">
        <f>IF(TRIM(C61)="","",TRIM(C61)&amp;" | "&amp;TRIM(D61))</f>
        <v/>
      </c>
      <c r="V61" s="9">
        <f>IF(U61="","",IF(COUNTIF($U$2:U61,U61)=1,MAX($V$1:V60)+1,""))</f>
        <v/>
      </c>
      <c r="W61" s="9">
        <f>IF(TRIM(E61)="","",TRIM(E61)&amp;IF(TRIM(F61)="",""," — "&amp;TRIM(F61)))</f>
        <v/>
      </c>
      <c r="X61" s="9">
        <f>IF(W61="","",IF(COUNTIF($W$2:W61,W61)=1,MAX($X$1:X60)+1,""))</f>
        <v/>
      </c>
    </row>
    <row r="62">
      <c r="A62" s="26" t="n"/>
      <c r="B62" s="27" t="n"/>
      <c r="C62" s="26" t="n"/>
      <c r="D62" s="28" t="n"/>
      <c r="E62" s="26" t="n"/>
      <c r="F62" s="26" t="n"/>
      <c r="G62" s="29" t="n"/>
      <c r="H62" s="30" t="n"/>
      <c r="I62" s="30" t="n"/>
      <c r="J62" s="17">
        <f>IF(OR(G62="",H62=""),"",(H62+I62)*G62)</f>
        <v/>
      </c>
      <c r="K62" s="30" t="n"/>
      <c r="L62" s="17">
        <f>IF(J62="","",IF(M62="Lunas",0,J62-K62))</f>
        <v/>
      </c>
      <c r="M62" s="26" t="n"/>
      <c r="N62" s="26" t="n"/>
      <c r="O62" s="30" t="n"/>
      <c r="P62" s="28" t="n"/>
      <c r="Q62" s="17">
        <f>IF(J62="","",J62*Trip!$B$5)</f>
        <v/>
      </c>
      <c r="R62" s="30" t="n"/>
      <c r="S62" s="26" t="n"/>
      <c r="U62" s="9">
        <f>IF(TRIM(C62)="","",TRIM(C62)&amp;" | "&amp;TRIM(D62))</f>
        <v/>
      </c>
      <c r="V62" s="9">
        <f>IF(U62="","",IF(COUNTIF($U$2:U62,U62)=1,MAX($V$1:V61)+1,""))</f>
        <v/>
      </c>
      <c r="W62" s="9">
        <f>IF(TRIM(E62)="","",TRIM(E62)&amp;IF(TRIM(F62)="",""," — "&amp;TRIM(F62)))</f>
        <v/>
      </c>
      <c r="X62" s="9">
        <f>IF(W62="","",IF(COUNTIF($W$2:W62,W62)=1,MAX($X$1:X61)+1,""))</f>
        <v/>
      </c>
    </row>
    <row r="63">
      <c r="A63" s="26" t="n"/>
      <c r="B63" s="27" t="n"/>
      <c r="C63" s="26" t="n"/>
      <c r="D63" s="28" t="n"/>
      <c r="E63" s="26" t="n"/>
      <c r="F63" s="26" t="n"/>
      <c r="G63" s="29" t="n"/>
      <c r="H63" s="30" t="n"/>
      <c r="I63" s="30" t="n"/>
      <c r="J63" s="17">
        <f>IF(OR(G63="",H63=""),"",(H63+I63)*G63)</f>
        <v/>
      </c>
      <c r="K63" s="30" t="n"/>
      <c r="L63" s="17">
        <f>IF(J63="","",IF(M63="Lunas",0,J63-K63))</f>
        <v/>
      </c>
      <c r="M63" s="26" t="n"/>
      <c r="N63" s="26" t="n"/>
      <c r="O63" s="30" t="n"/>
      <c r="P63" s="28" t="n"/>
      <c r="Q63" s="17">
        <f>IF(J63="","",J63*Trip!$B$5)</f>
        <v/>
      </c>
      <c r="R63" s="30" t="n"/>
      <c r="S63" s="26" t="n"/>
      <c r="U63" s="9">
        <f>IF(TRIM(C63)="","",TRIM(C63)&amp;" | "&amp;TRIM(D63))</f>
        <v/>
      </c>
      <c r="V63" s="9">
        <f>IF(U63="","",IF(COUNTIF($U$2:U63,U63)=1,MAX($V$1:V62)+1,""))</f>
        <v/>
      </c>
      <c r="W63" s="9">
        <f>IF(TRIM(E63)="","",TRIM(E63)&amp;IF(TRIM(F63)="",""," — "&amp;TRIM(F63)))</f>
        <v/>
      </c>
      <c r="X63" s="9">
        <f>IF(W63="","",IF(COUNTIF($W$2:W63,W63)=1,MAX($X$1:X62)+1,""))</f>
        <v/>
      </c>
    </row>
    <row r="64">
      <c r="A64" s="26" t="n"/>
      <c r="B64" s="27" t="n"/>
      <c r="C64" s="26" t="n"/>
      <c r="D64" s="28" t="n"/>
      <c r="E64" s="26" t="n"/>
      <c r="F64" s="26" t="n"/>
      <c r="G64" s="29" t="n"/>
      <c r="H64" s="30" t="n"/>
      <c r="I64" s="30" t="n"/>
      <c r="J64" s="17">
        <f>IF(OR(G64="",H64=""),"",(H64+I64)*G64)</f>
        <v/>
      </c>
      <c r="K64" s="30" t="n"/>
      <c r="L64" s="17">
        <f>IF(J64="","",IF(M64="Lunas",0,J64-K64))</f>
        <v/>
      </c>
      <c r="M64" s="26" t="n"/>
      <c r="N64" s="26" t="n"/>
      <c r="O64" s="30" t="n"/>
      <c r="P64" s="28" t="n"/>
      <c r="Q64" s="17">
        <f>IF(J64="","",J64*Trip!$B$5)</f>
        <v/>
      </c>
      <c r="R64" s="30" t="n"/>
      <c r="S64" s="26" t="n"/>
      <c r="U64" s="9">
        <f>IF(TRIM(C64)="","",TRIM(C64)&amp;" | "&amp;TRIM(D64))</f>
        <v/>
      </c>
      <c r="V64" s="9">
        <f>IF(U64="","",IF(COUNTIF($U$2:U64,U64)=1,MAX($V$1:V63)+1,""))</f>
        <v/>
      </c>
      <c r="W64" s="9">
        <f>IF(TRIM(E64)="","",TRIM(E64)&amp;IF(TRIM(F64)="",""," — "&amp;TRIM(F64)))</f>
        <v/>
      </c>
      <c r="X64" s="9">
        <f>IF(W64="","",IF(COUNTIF($W$2:W64,W64)=1,MAX($X$1:X63)+1,""))</f>
        <v/>
      </c>
    </row>
    <row r="65">
      <c r="A65" s="26" t="n"/>
      <c r="B65" s="27" t="n"/>
      <c r="C65" s="26" t="n"/>
      <c r="D65" s="28" t="n"/>
      <c r="E65" s="26" t="n"/>
      <c r="F65" s="26" t="n"/>
      <c r="G65" s="29" t="n"/>
      <c r="H65" s="30" t="n"/>
      <c r="I65" s="30" t="n"/>
      <c r="J65" s="17">
        <f>IF(OR(G65="",H65=""),"",(H65+I65)*G65)</f>
        <v/>
      </c>
      <c r="K65" s="30" t="n"/>
      <c r="L65" s="17">
        <f>IF(J65="","",IF(M65="Lunas",0,J65-K65))</f>
        <v/>
      </c>
      <c r="M65" s="26" t="n"/>
      <c r="N65" s="26" t="n"/>
      <c r="O65" s="30" t="n"/>
      <c r="P65" s="28" t="n"/>
      <c r="Q65" s="17">
        <f>IF(J65="","",J65*Trip!$B$5)</f>
        <v/>
      </c>
      <c r="R65" s="30" t="n"/>
      <c r="S65" s="26" t="n"/>
      <c r="U65" s="9">
        <f>IF(TRIM(C65)="","",TRIM(C65)&amp;" | "&amp;TRIM(D65))</f>
        <v/>
      </c>
      <c r="V65" s="9">
        <f>IF(U65="","",IF(COUNTIF($U$2:U65,U65)=1,MAX($V$1:V64)+1,""))</f>
        <v/>
      </c>
      <c r="W65" s="9">
        <f>IF(TRIM(E65)="","",TRIM(E65)&amp;IF(TRIM(F65)="",""," — "&amp;TRIM(F65)))</f>
        <v/>
      </c>
      <c r="X65" s="9">
        <f>IF(W65="","",IF(COUNTIF($W$2:W65,W65)=1,MAX($X$1:X64)+1,""))</f>
        <v/>
      </c>
    </row>
    <row r="66">
      <c r="A66" s="26" t="n"/>
      <c r="B66" s="27" t="n"/>
      <c r="C66" s="26" t="n"/>
      <c r="D66" s="28" t="n"/>
      <c r="E66" s="26" t="n"/>
      <c r="F66" s="26" t="n"/>
      <c r="G66" s="29" t="n"/>
      <c r="H66" s="30" t="n"/>
      <c r="I66" s="30" t="n"/>
      <c r="J66" s="17">
        <f>IF(OR(G66="",H66=""),"",(H66+I66)*G66)</f>
        <v/>
      </c>
      <c r="K66" s="30" t="n"/>
      <c r="L66" s="17">
        <f>IF(J66="","",IF(M66="Lunas",0,J66-K66))</f>
        <v/>
      </c>
      <c r="M66" s="26" t="n"/>
      <c r="N66" s="26" t="n"/>
      <c r="O66" s="30" t="n"/>
      <c r="P66" s="28" t="n"/>
      <c r="Q66" s="17">
        <f>IF(J66="","",J66*Trip!$B$5)</f>
        <v/>
      </c>
      <c r="R66" s="30" t="n"/>
      <c r="S66" s="26" t="n"/>
      <c r="U66" s="9">
        <f>IF(TRIM(C66)="","",TRIM(C66)&amp;" | "&amp;TRIM(D66))</f>
        <v/>
      </c>
      <c r="V66" s="9">
        <f>IF(U66="","",IF(COUNTIF($U$2:U66,U66)=1,MAX($V$1:V65)+1,""))</f>
        <v/>
      </c>
      <c r="W66" s="9">
        <f>IF(TRIM(E66)="","",TRIM(E66)&amp;IF(TRIM(F66)="",""," — "&amp;TRIM(F66)))</f>
        <v/>
      </c>
      <c r="X66" s="9">
        <f>IF(W66="","",IF(COUNTIF($W$2:W66,W66)=1,MAX($X$1:X65)+1,""))</f>
        <v/>
      </c>
    </row>
    <row r="67">
      <c r="A67" s="26" t="n"/>
      <c r="B67" s="27" t="n"/>
      <c r="C67" s="26" t="n"/>
      <c r="D67" s="28" t="n"/>
      <c r="E67" s="26" t="n"/>
      <c r="F67" s="26" t="n"/>
      <c r="G67" s="29" t="n"/>
      <c r="H67" s="30" t="n"/>
      <c r="I67" s="30" t="n"/>
      <c r="J67" s="17">
        <f>IF(OR(G67="",H67=""),"",(H67+I67)*G67)</f>
        <v/>
      </c>
      <c r="K67" s="30" t="n"/>
      <c r="L67" s="17">
        <f>IF(J67="","",IF(M67="Lunas",0,J67-K67))</f>
        <v/>
      </c>
      <c r="M67" s="26" t="n"/>
      <c r="N67" s="26" t="n"/>
      <c r="O67" s="30" t="n"/>
      <c r="P67" s="28" t="n"/>
      <c r="Q67" s="17">
        <f>IF(J67="","",J67*Trip!$B$5)</f>
        <v/>
      </c>
      <c r="R67" s="30" t="n"/>
      <c r="S67" s="26" t="n"/>
      <c r="U67" s="9">
        <f>IF(TRIM(C67)="","",TRIM(C67)&amp;" | "&amp;TRIM(D67))</f>
        <v/>
      </c>
      <c r="V67" s="9">
        <f>IF(U67="","",IF(COUNTIF($U$2:U67,U67)=1,MAX($V$1:V66)+1,""))</f>
        <v/>
      </c>
      <c r="W67" s="9">
        <f>IF(TRIM(E67)="","",TRIM(E67)&amp;IF(TRIM(F67)="",""," — "&amp;TRIM(F67)))</f>
        <v/>
      </c>
      <c r="X67" s="9">
        <f>IF(W67="","",IF(COUNTIF($W$2:W67,W67)=1,MAX($X$1:X66)+1,""))</f>
        <v/>
      </c>
    </row>
    <row r="68">
      <c r="A68" s="26" t="n"/>
      <c r="B68" s="27" t="n"/>
      <c r="C68" s="26" t="n"/>
      <c r="D68" s="28" t="n"/>
      <c r="E68" s="26" t="n"/>
      <c r="F68" s="26" t="n"/>
      <c r="G68" s="29" t="n"/>
      <c r="H68" s="30" t="n"/>
      <c r="I68" s="30" t="n"/>
      <c r="J68" s="17">
        <f>IF(OR(G68="",H68=""),"",(H68+I68)*G68)</f>
        <v/>
      </c>
      <c r="K68" s="30" t="n"/>
      <c r="L68" s="17">
        <f>IF(J68="","",IF(M68="Lunas",0,J68-K68))</f>
        <v/>
      </c>
      <c r="M68" s="26" t="n"/>
      <c r="N68" s="26" t="n"/>
      <c r="O68" s="30" t="n"/>
      <c r="P68" s="28" t="n"/>
      <c r="Q68" s="17">
        <f>IF(J68="","",J68*Trip!$B$5)</f>
        <v/>
      </c>
      <c r="R68" s="30" t="n"/>
      <c r="S68" s="26" t="n"/>
      <c r="U68" s="9">
        <f>IF(TRIM(C68)="","",TRIM(C68)&amp;" | "&amp;TRIM(D68))</f>
        <v/>
      </c>
      <c r="V68" s="9">
        <f>IF(U68="","",IF(COUNTIF($U$2:U68,U68)=1,MAX($V$1:V67)+1,""))</f>
        <v/>
      </c>
      <c r="W68" s="9">
        <f>IF(TRIM(E68)="","",TRIM(E68)&amp;IF(TRIM(F68)="",""," — "&amp;TRIM(F68)))</f>
        <v/>
      </c>
      <c r="X68" s="9">
        <f>IF(W68="","",IF(COUNTIF($W$2:W68,W68)=1,MAX($X$1:X67)+1,""))</f>
        <v/>
      </c>
    </row>
    <row r="69">
      <c r="A69" s="26" t="n"/>
      <c r="B69" s="27" t="n"/>
      <c r="C69" s="26" t="n"/>
      <c r="D69" s="28" t="n"/>
      <c r="E69" s="26" t="n"/>
      <c r="F69" s="26" t="n"/>
      <c r="G69" s="29" t="n"/>
      <c r="H69" s="30" t="n"/>
      <c r="I69" s="30" t="n"/>
      <c r="J69" s="17">
        <f>IF(OR(G69="",H69=""),"",(H69+I69)*G69)</f>
        <v/>
      </c>
      <c r="K69" s="30" t="n"/>
      <c r="L69" s="17">
        <f>IF(J69="","",IF(M69="Lunas",0,J69-K69))</f>
        <v/>
      </c>
      <c r="M69" s="26" t="n"/>
      <c r="N69" s="26" t="n"/>
      <c r="O69" s="30" t="n"/>
      <c r="P69" s="28" t="n"/>
      <c r="Q69" s="17">
        <f>IF(J69="","",J69*Trip!$B$5)</f>
        <v/>
      </c>
      <c r="R69" s="30" t="n"/>
      <c r="S69" s="26" t="n"/>
      <c r="U69" s="9">
        <f>IF(TRIM(C69)="","",TRIM(C69)&amp;" | "&amp;TRIM(D69))</f>
        <v/>
      </c>
      <c r="V69" s="9">
        <f>IF(U69="","",IF(COUNTIF($U$2:U69,U69)=1,MAX($V$1:V68)+1,""))</f>
        <v/>
      </c>
      <c r="W69" s="9">
        <f>IF(TRIM(E69)="","",TRIM(E69)&amp;IF(TRIM(F69)="",""," — "&amp;TRIM(F69)))</f>
        <v/>
      </c>
      <c r="X69" s="9">
        <f>IF(W69="","",IF(COUNTIF($W$2:W69,W69)=1,MAX($X$1:X68)+1,""))</f>
        <v/>
      </c>
    </row>
    <row r="70">
      <c r="A70" s="26" t="n"/>
      <c r="B70" s="27" t="n"/>
      <c r="C70" s="26" t="n"/>
      <c r="D70" s="28" t="n"/>
      <c r="E70" s="26" t="n"/>
      <c r="F70" s="26" t="n"/>
      <c r="G70" s="29" t="n"/>
      <c r="H70" s="30" t="n"/>
      <c r="I70" s="30" t="n"/>
      <c r="J70" s="17">
        <f>IF(OR(G70="",H70=""),"",(H70+I70)*G70)</f>
        <v/>
      </c>
      <c r="K70" s="30" t="n"/>
      <c r="L70" s="17">
        <f>IF(J70="","",IF(M70="Lunas",0,J70-K70))</f>
        <v/>
      </c>
      <c r="M70" s="26" t="n"/>
      <c r="N70" s="26" t="n"/>
      <c r="O70" s="30" t="n"/>
      <c r="P70" s="28" t="n"/>
      <c r="Q70" s="17">
        <f>IF(J70="","",J70*Trip!$B$5)</f>
        <v/>
      </c>
      <c r="R70" s="30" t="n"/>
      <c r="S70" s="26" t="n"/>
      <c r="U70" s="9">
        <f>IF(TRIM(C70)="","",TRIM(C70)&amp;" | "&amp;TRIM(D70))</f>
        <v/>
      </c>
      <c r="V70" s="9">
        <f>IF(U70="","",IF(COUNTIF($U$2:U70,U70)=1,MAX($V$1:V69)+1,""))</f>
        <v/>
      </c>
      <c r="W70" s="9">
        <f>IF(TRIM(E70)="","",TRIM(E70)&amp;IF(TRIM(F70)="",""," — "&amp;TRIM(F70)))</f>
        <v/>
      </c>
      <c r="X70" s="9">
        <f>IF(W70="","",IF(COUNTIF($W$2:W70,W70)=1,MAX($X$1:X69)+1,""))</f>
        <v/>
      </c>
    </row>
    <row r="71">
      <c r="A71" s="26" t="n"/>
      <c r="B71" s="27" t="n"/>
      <c r="C71" s="26" t="n"/>
      <c r="D71" s="28" t="n"/>
      <c r="E71" s="26" t="n"/>
      <c r="F71" s="26" t="n"/>
      <c r="G71" s="29" t="n"/>
      <c r="H71" s="30" t="n"/>
      <c r="I71" s="30" t="n"/>
      <c r="J71" s="17">
        <f>IF(OR(G71="",H71=""),"",(H71+I71)*G71)</f>
        <v/>
      </c>
      <c r="K71" s="30" t="n"/>
      <c r="L71" s="17">
        <f>IF(J71="","",IF(M71="Lunas",0,J71-K71))</f>
        <v/>
      </c>
      <c r="M71" s="26" t="n"/>
      <c r="N71" s="26" t="n"/>
      <c r="O71" s="30" t="n"/>
      <c r="P71" s="28" t="n"/>
      <c r="Q71" s="17">
        <f>IF(J71="","",J71*Trip!$B$5)</f>
        <v/>
      </c>
      <c r="R71" s="30" t="n"/>
      <c r="S71" s="26" t="n"/>
      <c r="U71" s="9">
        <f>IF(TRIM(C71)="","",TRIM(C71)&amp;" | "&amp;TRIM(D71))</f>
        <v/>
      </c>
      <c r="V71" s="9">
        <f>IF(U71="","",IF(COUNTIF($U$2:U71,U71)=1,MAX($V$1:V70)+1,""))</f>
        <v/>
      </c>
      <c r="W71" s="9">
        <f>IF(TRIM(E71)="","",TRIM(E71)&amp;IF(TRIM(F71)="",""," — "&amp;TRIM(F71)))</f>
        <v/>
      </c>
      <c r="X71" s="9">
        <f>IF(W71="","",IF(COUNTIF($W$2:W71,W71)=1,MAX($X$1:X70)+1,""))</f>
        <v/>
      </c>
    </row>
    <row r="72">
      <c r="A72" s="26" t="n"/>
      <c r="B72" s="27" t="n"/>
      <c r="C72" s="26" t="n"/>
      <c r="D72" s="28" t="n"/>
      <c r="E72" s="26" t="n"/>
      <c r="F72" s="26" t="n"/>
      <c r="G72" s="29" t="n"/>
      <c r="H72" s="30" t="n"/>
      <c r="I72" s="30" t="n"/>
      <c r="J72" s="17">
        <f>IF(OR(G72="",H72=""),"",(H72+I72)*G72)</f>
        <v/>
      </c>
      <c r="K72" s="30" t="n"/>
      <c r="L72" s="17">
        <f>IF(J72="","",IF(M72="Lunas",0,J72-K72))</f>
        <v/>
      </c>
      <c r="M72" s="26" t="n"/>
      <c r="N72" s="26" t="n"/>
      <c r="O72" s="30" t="n"/>
      <c r="P72" s="28" t="n"/>
      <c r="Q72" s="17">
        <f>IF(J72="","",J72*Trip!$B$5)</f>
        <v/>
      </c>
      <c r="R72" s="30" t="n"/>
      <c r="S72" s="26" t="n"/>
      <c r="U72" s="9">
        <f>IF(TRIM(C72)="","",TRIM(C72)&amp;" | "&amp;TRIM(D72))</f>
        <v/>
      </c>
      <c r="V72" s="9">
        <f>IF(U72="","",IF(COUNTIF($U$2:U72,U72)=1,MAX($V$1:V71)+1,""))</f>
        <v/>
      </c>
      <c r="W72" s="9">
        <f>IF(TRIM(E72)="","",TRIM(E72)&amp;IF(TRIM(F72)="",""," — "&amp;TRIM(F72)))</f>
        <v/>
      </c>
      <c r="X72" s="9">
        <f>IF(W72="","",IF(COUNTIF($W$2:W72,W72)=1,MAX($X$1:X71)+1,""))</f>
        <v/>
      </c>
    </row>
    <row r="73">
      <c r="A73" s="26" t="n"/>
      <c r="B73" s="27" t="n"/>
      <c r="C73" s="26" t="n"/>
      <c r="D73" s="28" t="n"/>
      <c r="E73" s="26" t="n"/>
      <c r="F73" s="26" t="n"/>
      <c r="G73" s="29" t="n"/>
      <c r="H73" s="30" t="n"/>
      <c r="I73" s="30" t="n"/>
      <c r="J73" s="17">
        <f>IF(OR(G73="",H73=""),"",(H73+I73)*G73)</f>
        <v/>
      </c>
      <c r="K73" s="30" t="n"/>
      <c r="L73" s="17">
        <f>IF(J73="","",IF(M73="Lunas",0,J73-K73))</f>
        <v/>
      </c>
      <c r="M73" s="26" t="n"/>
      <c r="N73" s="26" t="n"/>
      <c r="O73" s="30" t="n"/>
      <c r="P73" s="28" t="n"/>
      <c r="Q73" s="17">
        <f>IF(J73="","",J73*Trip!$B$5)</f>
        <v/>
      </c>
      <c r="R73" s="30" t="n"/>
      <c r="S73" s="26" t="n"/>
      <c r="U73" s="9">
        <f>IF(TRIM(C73)="","",TRIM(C73)&amp;" | "&amp;TRIM(D73))</f>
        <v/>
      </c>
      <c r="V73" s="9">
        <f>IF(U73="","",IF(COUNTIF($U$2:U73,U73)=1,MAX($V$1:V72)+1,""))</f>
        <v/>
      </c>
      <c r="W73" s="9">
        <f>IF(TRIM(E73)="","",TRIM(E73)&amp;IF(TRIM(F73)="",""," — "&amp;TRIM(F73)))</f>
        <v/>
      </c>
      <c r="X73" s="9">
        <f>IF(W73="","",IF(COUNTIF($W$2:W73,W73)=1,MAX($X$1:X72)+1,""))</f>
        <v/>
      </c>
    </row>
    <row r="74">
      <c r="A74" s="26" t="n"/>
      <c r="B74" s="27" t="n"/>
      <c r="C74" s="26" t="n"/>
      <c r="D74" s="28" t="n"/>
      <c r="E74" s="26" t="n"/>
      <c r="F74" s="26" t="n"/>
      <c r="G74" s="29" t="n"/>
      <c r="H74" s="30" t="n"/>
      <c r="I74" s="30" t="n"/>
      <c r="J74" s="17">
        <f>IF(OR(G74="",H74=""),"",(H74+I74)*G74)</f>
        <v/>
      </c>
      <c r="K74" s="30" t="n"/>
      <c r="L74" s="17">
        <f>IF(J74="","",IF(M74="Lunas",0,J74-K74))</f>
        <v/>
      </c>
      <c r="M74" s="26" t="n"/>
      <c r="N74" s="26" t="n"/>
      <c r="O74" s="30" t="n"/>
      <c r="P74" s="28" t="n"/>
      <c r="Q74" s="17">
        <f>IF(J74="","",J74*Trip!$B$5)</f>
        <v/>
      </c>
      <c r="R74" s="30" t="n"/>
      <c r="S74" s="26" t="n"/>
      <c r="U74" s="9">
        <f>IF(TRIM(C74)="","",TRIM(C74)&amp;" | "&amp;TRIM(D74))</f>
        <v/>
      </c>
      <c r="V74" s="9">
        <f>IF(U74="","",IF(COUNTIF($U$2:U74,U74)=1,MAX($V$1:V73)+1,""))</f>
        <v/>
      </c>
      <c r="W74" s="9">
        <f>IF(TRIM(E74)="","",TRIM(E74)&amp;IF(TRIM(F74)="",""," — "&amp;TRIM(F74)))</f>
        <v/>
      </c>
      <c r="X74" s="9">
        <f>IF(W74="","",IF(COUNTIF($W$2:W74,W74)=1,MAX($X$1:X73)+1,""))</f>
        <v/>
      </c>
    </row>
    <row r="75">
      <c r="A75" s="26" t="n"/>
      <c r="B75" s="27" t="n"/>
      <c r="C75" s="26" t="n"/>
      <c r="D75" s="28" t="n"/>
      <c r="E75" s="26" t="n"/>
      <c r="F75" s="26" t="n"/>
      <c r="G75" s="29" t="n"/>
      <c r="H75" s="30" t="n"/>
      <c r="I75" s="30" t="n"/>
      <c r="J75" s="17">
        <f>IF(OR(G75="",H75=""),"",(H75+I75)*G75)</f>
        <v/>
      </c>
      <c r="K75" s="30" t="n"/>
      <c r="L75" s="17">
        <f>IF(J75="","",IF(M75="Lunas",0,J75-K75))</f>
        <v/>
      </c>
      <c r="M75" s="26" t="n"/>
      <c r="N75" s="26" t="n"/>
      <c r="O75" s="30" t="n"/>
      <c r="P75" s="28" t="n"/>
      <c r="Q75" s="17">
        <f>IF(J75="","",J75*Trip!$B$5)</f>
        <v/>
      </c>
      <c r="R75" s="30" t="n"/>
      <c r="S75" s="26" t="n"/>
      <c r="U75" s="9">
        <f>IF(TRIM(C75)="","",TRIM(C75)&amp;" | "&amp;TRIM(D75))</f>
        <v/>
      </c>
      <c r="V75" s="9">
        <f>IF(U75="","",IF(COUNTIF($U$2:U75,U75)=1,MAX($V$1:V74)+1,""))</f>
        <v/>
      </c>
      <c r="W75" s="9">
        <f>IF(TRIM(E75)="","",TRIM(E75)&amp;IF(TRIM(F75)="",""," — "&amp;TRIM(F75)))</f>
        <v/>
      </c>
      <c r="X75" s="9">
        <f>IF(W75="","",IF(COUNTIF($W$2:W75,W75)=1,MAX($X$1:X74)+1,""))</f>
        <v/>
      </c>
    </row>
    <row r="76">
      <c r="A76" s="26" t="n"/>
      <c r="B76" s="27" t="n"/>
      <c r="C76" s="26" t="n"/>
      <c r="D76" s="28" t="n"/>
      <c r="E76" s="26" t="n"/>
      <c r="F76" s="26" t="n"/>
      <c r="G76" s="29" t="n"/>
      <c r="H76" s="30" t="n"/>
      <c r="I76" s="30" t="n"/>
      <c r="J76" s="17">
        <f>IF(OR(G76="",H76=""),"",(H76+I76)*G76)</f>
        <v/>
      </c>
      <c r="K76" s="30" t="n"/>
      <c r="L76" s="17">
        <f>IF(J76="","",IF(M76="Lunas",0,J76-K76))</f>
        <v/>
      </c>
      <c r="M76" s="26" t="n"/>
      <c r="N76" s="26" t="n"/>
      <c r="O76" s="30" t="n"/>
      <c r="P76" s="28" t="n"/>
      <c r="Q76" s="17">
        <f>IF(J76="","",J76*Trip!$B$5)</f>
        <v/>
      </c>
      <c r="R76" s="30" t="n"/>
      <c r="S76" s="26" t="n"/>
      <c r="U76" s="9">
        <f>IF(TRIM(C76)="","",TRIM(C76)&amp;" | "&amp;TRIM(D76))</f>
        <v/>
      </c>
      <c r="V76" s="9">
        <f>IF(U76="","",IF(COUNTIF($U$2:U76,U76)=1,MAX($V$1:V75)+1,""))</f>
        <v/>
      </c>
      <c r="W76" s="9">
        <f>IF(TRIM(E76)="","",TRIM(E76)&amp;IF(TRIM(F76)="",""," — "&amp;TRIM(F76)))</f>
        <v/>
      </c>
      <c r="X76" s="9">
        <f>IF(W76="","",IF(COUNTIF($W$2:W76,W76)=1,MAX($X$1:X75)+1,""))</f>
        <v/>
      </c>
    </row>
    <row r="77">
      <c r="A77" s="26" t="n"/>
      <c r="B77" s="27" t="n"/>
      <c r="C77" s="26" t="n"/>
      <c r="D77" s="28" t="n"/>
      <c r="E77" s="26" t="n"/>
      <c r="F77" s="26" t="n"/>
      <c r="G77" s="29" t="n"/>
      <c r="H77" s="30" t="n"/>
      <c r="I77" s="30" t="n"/>
      <c r="J77" s="17">
        <f>IF(OR(G77="",H77=""),"",(H77+I77)*G77)</f>
        <v/>
      </c>
      <c r="K77" s="30" t="n"/>
      <c r="L77" s="17">
        <f>IF(J77="","",IF(M77="Lunas",0,J77-K77))</f>
        <v/>
      </c>
      <c r="M77" s="26" t="n"/>
      <c r="N77" s="26" t="n"/>
      <c r="O77" s="30" t="n"/>
      <c r="P77" s="28" t="n"/>
      <c r="Q77" s="17">
        <f>IF(J77="","",J77*Trip!$B$5)</f>
        <v/>
      </c>
      <c r="R77" s="30" t="n"/>
      <c r="S77" s="26" t="n"/>
      <c r="U77" s="9">
        <f>IF(TRIM(C77)="","",TRIM(C77)&amp;" | "&amp;TRIM(D77))</f>
        <v/>
      </c>
      <c r="V77" s="9">
        <f>IF(U77="","",IF(COUNTIF($U$2:U77,U77)=1,MAX($V$1:V76)+1,""))</f>
        <v/>
      </c>
      <c r="W77" s="9">
        <f>IF(TRIM(E77)="","",TRIM(E77)&amp;IF(TRIM(F77)="",""," — "&amp;TRIM(F77)))</f>
        <v/>
      </c>
      <c r="X77" s="9">
        <f>IF(W77="","",IF(COUNTIF($W$2:W77,W77)=1,MAX($X$1:X76)+1,""))</f>
        <v/>
      </c>
    </row>
    <row r="78">
      <c r="A78" s="26" t="n"/>
      <c r="B78" s="27" t="n"/>
      <c r="C78" s="26" t="n"/>
      <c r="D78" s="28" t="n"/>
      <c r="E78" s="26" t="n"/>
      <c r="F78" s="26" t="n"/>
      <c r="G78" s="29" t="n"/>
      <c r="H78" s="30" t="n"/>
      <c r="I78" s="30" t="n"/>
      <c r="J78" s="17">
        <f>IF(OR(G78="",H78=""),"",(H78+I78)*G78)</f>
        <v/>
      </c>
      <c r="K78" s="30" t="n"/>
      <c r="L78" s="17">
        <f>IF(J78="","",IF(M78="Lunas",0,J78-K78))</f>
        <v/>
      </c>
      <c r="M78" s="26" t="n"/>
      <c r="N78" s="26" t="n"/>
      <c r="O78" s="30" t="n"/>
      <c r="P78" s="28" t="n"/>
      <c r="Q78" s="17">
        <f>IF(J78="","",J78*Trip!$B$5)</f>
        <v/>
      </c>
      <c r="R78" s="30" t="n"/>
      <c r="S78" s="26" t="n"/>
      <c r="U78" s="9">
        <f>IF(TRIM(C78)="","",TRIM(C78)&amp;" | "&amp;TRIM(D78))</f>
        <v/>
      </c>
      <c r="V78" s="9">
        <f>IF(U78="","",IF(COUNTIF($U$2:U78,U78)=1,MAX($V$1:V77)+1,""))</f>
        <v/>
      </c>
      <c r="W78" s="9">
        <f>IF(TRIM(E78)="","",TRIM(E78)&amp;IF(TRIM(F78)="",""," — "&amp;TRIM(F78)))</f>
        <v/>
      </c>
      <c r="X78" s="9">
        <f>IF(W78="","",IF(COUNTIF($W$2:W78,W78)=1,MAX($X$1:X77)+1,""))</f>
        <v/>
      </c>
    </row>
    <row r="79">
      <c r="A79" s="26" t="n"/>
      <c r="B79" s="27" t="n"/>
      <c r="C79" s="26" t="n"/>
      <c r="D79" s="28" t="n"/>
      <c r="E79" s="26" t="n"/>
      <c r="F79" s="26" t="n"/>
      <c r="G79" s="29" t="n"/>
      <c r="H79" s="30" t="n"/>
      <c r="I79" s="30" t="n"/>
      <c r="J79" s="17">
        <f>IF(OR(G79="",H79=""),"",(H79+I79)*G79)</f>
        <v/>
      </c>
      <c r="K79" s="30" t="n"/>
      <c r="L79" s="17">
        <f>IF(J79="","",IF(M79="Lunas",0,J79-K79))</f>
        <v/>
      </c>
      <c r="M79" s="26" t="n"/>
      <c r="N79" s="26" t="n"/>
      <c r="O79" s="30" t="n"/>
      <c r="P79" s="28" t="n"/>
      <c r="Q79" s="17">
        <f>IF(J79="","",J79*Trip!$B$5)</f>
        <v/>
      </c>
      <c r="R79" s="30" t="n"/>
      <c r="S79" s="26" t="n"/>
      <c r="U79" s="9">
        <f>IF(TRIM(C79)="","",TRIM(C79)&amp;" | "&amp;TRIM(D79))</f>
        <v/>
      </c>
      <c r="V79" s="9">
        <f>IF(U79="","",IF(COUNTIF($U$2:U79,U79)=1,MAX($V$1:V78)+1,""))</f>
        <v/>
      </c>
      <c r="W79" s="9">
        <f>IF(TRIM(E79)="","",TRIM(E79)&amp;IF(TRIM(F79)="",""," — "&amp;TRIM(F79)))</f>
        <v/>
      </c>
      <c r="X79" s="9">
        <f>IF(W79="","",IF(COUNTIF($W$2:W79,W79)=1,MAX($X$1:X78)+1,""))</f>
        <v/>
      </c>
    </row>
    <row r="80">
      <c r="A80" s="26" t="n"/>
      <c r="B80" s="27" t="n"/>
      <c r="C80" s="26" t="n"/>
      <c r="D80" s="28" t="n"/>
      <c r="E80" s="26" t="n"/>
      <c r="F80" s="26" t="n"/>
      <c r="G80" s="29" t="n"/>
      <c r="H80" s="30" t="n"/>
      <c r="I80" s="30" t="n"/>
      <c r="J80" s="17">
        <f>IF(OR(G80="",H80=""),"",(H80+I80)*G80)</f>
        <v/>
      </c>
      <c r="K80" s="30" t="n"/>
      <c r="L80" s="17">
        <f>IF(J80="","",IF(M80="Lunas",0,J80-K80))</f>
        <v/>
      </c>
      <c r="M80" s="26" t="n"/>
      <c r="N80" s="26" t="n"/>
      <c r="O80" s="30" t="n"/>
      <c r="P80" s="28" t="n"/>
      <c r="Q80" s="17">
        <f>IF(J80="","",J80*Trip!$B$5)</f>
        <v/>
      </c>
      <c r="R80" s="30" t="n"/>
      <c r="S80" s="26" t="n"/>
      <c r="U80" s="9">
        <f>IF(TRIM(C80)="","",TRIM(C80)&amp;" | "&amp;TRIM(D80))</f>
        <v/>
      </c>
      <c r="V80" s="9">
        <f>IF(U80="","",IF(COUNTIF($U$2:U80,U80)=1,MAX($V$1:V79)+1,""))</f>
        <v/>
      </c>
      <c r="W80" s="9">
        <f>IF(TRIM(E80)="","",TRIM(E80)&amp;IF(TRIM(F80)="",""," — "&amp;TRIM(F80)))</f>
        <v/>
      </c>
      <c r="X80" s="9">
        <f>IF(W80="","",IF(COUNTIF($W$2:W80,W80)=1,MAX($X$1:X79)+1,""))</f>
        <v/>
      </c>
    </row>
    <row r="81">
      <c r="A81" s="26" t="n"/>
      <c r="B81" s="27" t="n"/>
      <c r="C81" s="26" t="n"/>
      <c r="D81" s="28" t="n"/>
      <c r="E81" s="26" t="n"/>
      <c r="F81" s="26" t="n"/>
      <c r="G81" s="29" t="n"/>
      <c r="H81" s="30" t="n"/>
      <c r="I81" s="30" t="n"/>
      <c r="J81" s="17">
        <f>IF(OR(G81="",H81=""),"",(H81+I81)*G81)</f>
        <v/>
      </c>
      <c r="K81" s="30" t="n"/>
      <c r="L81" s="17">
        <f>IF(J81="","",IF(M81="Lunas",0,J81-K81))</f>
        <v/>
      </c>
      <c r="M81" s="26" t="n"/>
      <c r="N81" s="26" t="n"/>
      <c r="O81" s="30" t="n"/>
      <c r="P81" s="28" t="n"/>
      <c r="Q81" s="17">
        <f>IF(J81="","",J81*Trip!$B$5)</f>
        <v/>
      </c>
      <c r="R81" s="30" t="n"/>
      <c r="S81" s="26" t="n"/>
      <c r="U81" s="9">
        <f>IF(TRIM(C81)="","",TRIM(C81)&amp;" | "&amp;TRIM(D81))</f>
        <v/>
      </c>
      <c r="V81" s="9">
        <f>IF(U81="","",IF(COUNTIF($U$2:U81,U81)=1,MAX($V$1:V80)+1,""))</f>
        <v/>
      </c>
      <c r="W81" s="9">
        <f>IF(TRIM(E81)="","",TRIM(E81)&amp;IF(TRIM(F81)="",""," — "&amp;TRIM(F81)))</f>
        <v/>
      </c>
      <c r="X81" s="9">
        <f>IF(W81="","",IF(COUNTIF($W$2:W81,W81)=1,MAX($X$1:X80)+1,""))</f>
        <v/>
      </c>
    </row>
    <row r="82">
      <c r="A82" s="26" t="n"/>
      <c r="B82" s="27" t="n"/>
      <c r="C82" s="26" t="n"/>
      <c r="D82" s="28" t="n"/>
      <c r="E82" s="26" t="n"/>
      <c r="F82" s="26" t="n"/>
      <c r="G82" s="29" t="n"/>
      <c r="H82" s="30" t="n"/>
      <c r="I82" s="30" t="n"/>
      <c r="J82" s="17">
        <f>IF(OR(G82="",H82=""),"",(H82+I82)*G82)</f>
        <v/>
      </c>
      <c r="K82" s="30" t="n"/>
      <c r="L82" s="17">
        <f>IF(J82="","",IF(M82="Lunas",0,J82-K82))</f>
        <v/>
      </c>
      <c r="M82" s="26" t="n"/>
      <c r="N82" s="26" t="n"/>
      <c r="O82" s="30" t="n"/>
      <c r="P82" s="28" t="n"/>
      <c r="Q82" s="17">
        <f>IF(J82="","",J82*Trip!$B$5)</f>
        <v/>
      </c>
      <c r="R82" s="30" t="n"/>
      <c r="S82" s="26" t="n"/>
      <c r="U82" s="9">
        <f>IF(TRIM(C82)="","",TRIM(C82)&amp;" | "&amp;TRIM(D82))</f>
        <v/>
      </c>
      <c r="V82" s="9">
        <f>IF(U82="","",IF(COUNTIF($U$2:U82,U82)=1,MAX($V$1:V81)+1,""))</f>
        <v/>
      </c>
      <c r="W82" s="9">
        <f>IF(TRIM(E82)="","",TRIM(E82)&amp;IF(TRIM(F82)="",""," — "&amp;TRIM(F82)))</f>
        <v/>
      </c>
      <c r="X82" s="9">
        <f>IF(W82="","",IF(COUNTIF($W$2:W82,W82)=1,MAX($X$1:X81)+1,""))</f>
        <v/>
      </c>
    </row>
    <row r="83">
      <c r="A83" s="26" t="n"/>
      <c r="B83" s="27" t="n"/>
      <c r="C83" s="26" t="n"/>
      <c r="D83" s="28" t="n"/>
      <c r="E83" s="26" t="n"/>
      <c r="F83" s="26" t="n"/>
      <c r="G83" s="29" t="n"/>
      <c r="H83" s="30" t="n"/>
      <c r="I83" s="30" t="n"/>
      <c r="J83" s="17">
        <f>IF(OR(G83="",H83=""),"",(H83+I83)*G83)</f>
        <v/>
      </c>
      <c r="K83" s="30" t="n"/>
      <c r="L83" s="17">
        <f>IF(J83="","",IF(M83="Lunas",0,J83-K83))</f>
        <v/>
      </c>
      <c r="M83" s="26" t="n"/>
      <c r="N83" s="26" t="n"/>
      <c r="O83" s="30" t="n"/>
      <c r="P83" s="28" t="n"/>
      <c r="Q83" s="17">
        <f>IF(J83="","",J83*Trip!$B$5)</f>
        <v/>
      </c>
      <c r="R83" s="30" t="n"/>
      <c r="S83" s="26" t="n"/>
      <c r="U83" s="9">
        <f>IF(TRIM(C83)="","",TRIM(C83)&amp;" | "&amp;TRIM(D83))</f>
        <v/>
      </c>
      <c r="V83" s="9">
        <f>IF(U83="","",IF(COUNTIF($U$2:U83,U83)=1,MAX($V$1:V82)+1,""))</f>
        <v/>
      </c>
      <c r="W83" s="9">
        <f>IF(TRIM(E83)="","",TRIM(E83)&amp;IF(TRIM(F83)="",""," — "&amp;TRIM(F83)))</f>
        <v/>
      </c>
      <c r="X83" s="9">
        <f>IF(W83="","",IF(COUNTIF($W$2:W83,W83)=1,MAX($X$1:X82)+1,""))</f>
        <v/>
      </c>
    </row>
    <row r="84">
      <c r="A84" s="26" t="n"/>
      <c r="B84" s="27" t="n"/>
      <c r="C84" s="26" t="n"/>
      <c r="D84" s="28" t="n"/>
      <c r="E84" s="26" t="n"/>
      <c r="F84" s="26" t="n"/>
      <c r="G84" s="29" t="n"/>
      <c r="H84" s="30" t="n"/>
      <c r="I84" s="30" t="n"/>
      <c r="J84" s="17">
        <f>IF(OR(G84="",H84=""),"",(H84+I84)*G84)</f>
        <v/>
      </c>
      <c r="K84" s="30" t="n"/>
      <c r="L84" s="17">
        <f>IF(J84="","",IF(M84="Lunas",0,J84-K84))</f>
        <v/>
      </c>
      <c r="M84" s="26" t="n"/>
      <c r="N84" s="26" t="n"/>
      <c r="O84" s="30" t="n"/>
      <c r="P84" s="28" t="n"/>
      <c r="Q84" s="17">
        <f>IF(J84="","",J84*Trip!$B$5)</f>
        <v/>
      </c>
      <c r="R84" s="30" t="n"/>
      <c r="S84" s="26" t="n"/>
      <c r="U84" s="9">
        <f>IF(TRIM(C84)="","",TRIM(C84)&amp;" | "&amp;TRIM(D84))</f>
        <v/>
      </c>
      <c r="V84" s="9">
        <f>IF(U84="","",IF(COUNTIF($U$2:U84,U84)=1,MAX($V$1:V83)+1,""))</f>
        <v/>
      </c>
      <c r="W84" s="9">
        <f>IF(TRIM(E84)="","",TRIM(E84)&amp;IF(TRIM(F84)="",""," — "&amp;TRIM(F84)))</f>
        <v/>
      </c>
      <c r="X84" s="9">
        <f>IF(W84="","",IF(COUNTIF($W$2:W84,W84)=1,MAX($X$1:X83)+1,""))</f>
        <v/>
      </c>
    </row>
    <row r="85">
      <c r="A85" s="26" t="n"/>
      <c r="B85" s="27" t="n"/>
      <c r="C85" s="26" t="n"/>
      <c r="D85" s="28" t="n"/>
      <c r="E85" s="26" t="n"/>
      <c r="F85" s="26" t="n"/>
      <c r="G85" s="29" t="n"/>
      <c r="H85" s="30" t="n"/>
      <c r="I85" s="30" t="n"/>
      <c r="J85" s="17">
        <f>IF(OR(G85="",H85=""),"",(H85+I85)*G85)</f>
        <v/>
      </c>
      <c r="K85" s="30" t="n"/>
      <c r="L85" s="17">
        <f>IF(J85="","",IF(M85="Lunas",0,J85-K85))</f>
        <v/>
      </c>
      <c r="M85" s="26" t="n"/>
      <c r="N85" s="26" t="n"/>
      <c r="O85" s="30" t="n"/>
      <c r="P85" s="28" t="n"/>
      <c r="Q85" s="17">
        <f>IF(J85="","",J85*Trip!$B$5)</f>
        <v/>
      </c>
      <c r="R85" s="30" t="n"/>
      <c r="S85" s="26" t="n"/>
      <c r="U85" s="9">
        <f>IF(TRIM(C85)="","",TRIM(C85)&amp;" | "&amp;TRIM(D85))</f>
        <v/>
      </c>
      <c r="V85" s="9">
        <f>IF(U85="","",IF(COUNTIF($U$2:U85,U85)=1,MAX($V$1:V84)+1,""))</f>
        <v/>
      </c>
      <c r="W85" s="9">
        <f>IF(TRIM(E85)="","",TRIM(E85)&amp;IF(TRIM(F85)="",""," — "&amp;TRIM(F85)))</f>
        <v/>
      </c>
      <c r="X85" s="9">
        <f>IF(W85="","",IF(COUNTIF($W$2:W85,W85)=1,MAX($X$1:X84)+1,""))</f>
        <v/>
      </c>
    </row>
    <row r="86">
      <c r="A86" s="26" t="n"/>
      <c r="B86" s="27" t="n"/>
      <c r="C86" s="26" t="n"/>
      <c r="D86" s="28" t="n"/>
      <c r="E86" s="26" t="n"/>
      <c r="F86" s="26" t="n"/>
      <c r="G86" s="29" t="n"/>
      <c r="H86" s="30" t="n"/>
      <c r="I86" s="30" t="n"/>
      <c r="J86" s="17">
        <f>IF(OR(G86="",H86=""),"",(H86+I86)*G86)</f>
        <v/>
      </c>
      <c r="K86" s="30" t="n"/>
      <c r="L86" s="17">
        <f>IF(J86="","",IF(M86="Lunas",0,J86-K86))</f>
        <v/>
      </c>
      <c r="M86" s="26" t="n"/>
      <c r="N86" s="26" t="n"/>
      <c r="O86" s="30" t="n"/>
      <c r="P86" s="28" t="n"/>
      <c r="Q86" s="17">
        <f>IF(J86="","",J86*Trip!$B$5)</f>
        <v/>
      </c>
      <c r="R86" s="30" t="n"/>
      <c r="S86" s="26" t="n"/>
      <c r="U86" s="9">
        <f>IF(TRIM(C86)="","",TRIM(C86)&amp;" | "&amp;TRIM(D86))</f>
        <v/>
      </c>
      <c r="V86" s="9">
        <f>IF(U86="","",IF(COUNTIF($U$2:U86,U86)=1,MAX($V$1:V85)+1,""))</f>
        <v/>
      </c>
      <c r="W86" s="9">
        <f>IF(TRIM(E86)="","",TRIM(E86)&amp;IF(TRIM(F86)="",""," — "&amp;TRIM(F86)))</f>
        <v/>
      </c>
      <c r="X86" s="9">
        <f>IF(W86="","",IF(COUNTIF($W$2:W86,W86)=1,MAX($X$1:X85)+1,""))</f>
        <v/>
      </c>
    </row>
    <row r="87">
      <c r="A87" s="26" t="n"/>
      <c r="B87" s="27" t="n"/>
      <c r="C87" s="26" t="n"/>
      <c r="D87" s="28" t="n"/>
      <c r="E87" s="26" t="n"/>
      <c r="F87" s="26" t="n"/>
      <c r="G87" s="29" t="n"/>
      <c r="H87" s="30" t="n"/>
      <c r="I87" s="30" t="n"/>
      <c r="J87" s="17">
        <f>IF(OR(G87="",H87=""),"",(H87+I87)*G87)</f>
        <v/>
      </c>
      <c r="K87" s="30" t="n"/>
      <c r="L87" s="17">
        <f>IF(J87="","",IF(M87="Lunas",0,J87-K87))</f>
        <v/>
      </c>
      <c r="M87" s="26" t="n"/>
      <c r="N87" s="26" t="n"/>
      <c r="O87" s="30" t="n"/>
      <c r="P87" s="28" t="n"/>
      <c r="Q87" s="17">
        <f>IF(J87="","",J87*Trip!$B$5)</f>
        <v/>
      </c>
      <c r="R87" s="30" t="n"/>
      <c r="S87" s="26" t="n"/>
      <c r="U87" s="9">
        <f>IF(TRIM(C87)="","",TRIM(C87)&amp;" | "&amp;TRIM(D87))</f>
        <v/>
      </c>
      <c r="V87" s="9">
        <f>IF(U87="","",IF(COUNTIF($U$2:U87,U87)=1,MAX($V$1:V86)+1,""))</f>
        <v/>
      </c>
      <c r="W87" s="9">
        <f>IF(TRIM(E87)="","",TRIM(E87)&amp;IF(TRIM(F87)="",""," — "&amp;TRIM(F87)))</f>
        <v/>
      </c>
      <c r="X87" s="9">
        <f>IF(W87="","",IF(COUNTIF($W$2:W87,W87)=1,MAX($X$1:X86)+1,""))</f>
        <v/>
      </c>
    </row>
    <row r="88">
      <c r="A88" s="26" t="n"/>
      <c r="B88" s="27" t="n"/>
      <c r="C88" s="26" t="n"/>
      <c r="D88" s="28" t="n"/>
      <c r="E88" s="26" t="n"/>
      <c r="F88" s="26" t="n"/>
      <c r="G88" s="29" t="n"/>
      <c r="H88" s="30" t="n"/>
      <c r="I88" s="30" t="n"/>
      <c r="J88" s="17">
        <f>IF(OR(G88="",H88=""),"",(H88+I88)*G88)</f>
        <v/>
      </c>
      <c r="K88" s="30" t="n"/>
      <c r="L88" s="17">
        <f>IF(J88="","",IF(M88="Lunas",0,J88-K88))</f>
        <v/>
      </c>
      <c r="M88" s="26" t="n"/>
      <c r="N88" s="26" t="n"/>
      <c r="O88" s="30" t="n"/>
      <c r="P88" s="28" t="n"/>
      <c r="Q88" s="17">
        <f>IF(J88="","",J88*Trip!$B$5)</f>
        <v/>
      </c>
      <c r="R88" s="30" t="n"/>
      <c r="S88" s="26" t="n"/>
      <c r="U88" s="9">
        <f>IF(TRIM(C88)="","",TRIM(C88)&amp;" | "&amp;TRIM(D88))</f>
        <v/>
      </c>
      <c r="V88" s="9">
        <f>IF(U88="","",IF(COUNTIF($U$2:U88,U88)=1,MAX($V$1:V87)+1,""))</f>
        <v/>
      </c>
      <c r="W88" s="9">
        <f>IF(TRIM(E88)="","",TRIM(E88)&amp;IF(TRIM(F88)="",""," — "&amp;TRIM(F88)))</f>
        <v/>
      </c>
      <c r="X88" s="9">
        <f>IF(W88="","",IF(COUNTIF($W$2:W88,W88)=1,MAX($X$1:X87)+1,""))</f>
        <v/>
      </c>
    </row>
    <row r="89">
      <c r="A89" s="26" t="n"/>
      <c r="B89" s="27" t="n"/>
      <c r="C89" s="26" t="n"/>
      <c r="D89" s="28" t="n"/>
      <c r="E89" s="26" t="n"/>
      <c r="F89" s="26" t="n"/>
      <c r="G89" s="29" t="n"/>
      <c r="H89" s="30" t="n"/>
      <c r="I89" s="30" t="n"/>
      <c r="J89" s="17">
        <f>IF(OR(G89="",H89=""),"",(H89+I89)*G89)</f>
        <v/>
      </c>
      <c r="K89" s="30" t="n"/>
      <c r="L89" s="17">
        <f>IF(J89="","",IF(M89="Lunas",0,J89-K89))</f>
        <v/>
      </c>
      <c r="M89" s="26" t="n"/>
      <c r="N89" s="26" t="n"/>
      <c r="O89" s="30" t="n"/>
      <c r="P89" s="28" t="n"/>
      <c r="Q89" s="17">
        <f>IF(J89="","",J89*Trip!$B$5)</f>
        <v/>
      </c>
      <c r="R89" s="30" t="n"/>
      <c r="S89" s="26" t="n"/>
      <c r="U89" s="9">
        <f>IF(TRIM(C89)="","",TRIM(C89)&amp;" | "&amp;TRIM(D89))</f>
        <v/>
      </c>
      <c r="V89" s="9">
        <f>IF(U89="","",IF(COUNTIF($U$2:U89,U89)=1,MAX($V$1:V88)+1,""))</f>
        <v/>
      </c>
      <c r="W89" s="9">
        <f>IF(TRIM(E89)="","",TRIM(E89)&amp;IF(TRIM(F89)="",""," — "&amp;TRIM(F89)))</f>
        <v/>
      </c>
      <c r="X89" s="9">
        <f>IF(W89="","",IF(COUNTIF($W$2:W89,W89)=1,MAX($X$1:X88)+1,""))</f>
        <v/>
      </c>
    </row>
    <row r="90">
      <c r="A90" s="26" t="n"/>
      <c r="B90" s="27" t="n"/>
      <c r="C90" s="26" t="n"/>
      <c r="D90" s="28" t="n"/>
      <c r="E90" s="26" t="n"/>
      <c r="F90" s="26" t="n"/>
      <c r="G90" s="29" t="n"/>
      <c r="H90" s="30" t="n"/>
      <c r="I90" s="30" t="n"/>
      <c r="J90" s="17">
        <f>IF(OR(G90="",H90=""),"",(H90+I90)*G90)</f>
        <v/>
      </c>
      <c r="K90" s="30" t="n"/>
      <c r="L90" s="17">
        <f>IF(J90="","",IF(M90="Lunas",0,J90-K90))</f>
        <v/>
      </c>
      <c r="M90" s="26" t="n"/>
      <c r="N90" s="26" t="n"/>
      <c r="O90" s="30" t="n"/>
      <c r="P90" s="28" t="n"/>
      <c r="Q90" s="17">
        <f>IF(J90="","",J90*Trip!$B$5)</f>
        <v/>
      </c>
      <c r="R90" s="30" t="n"/>
      <c r="S90" s="26" t="n"/>
      <c r="U90" s="9">
        <f>IF(TRIM(C90)="","",TRIM(C90)&amp;" | "&amp;TRIM(D90))</f>
        <v/>
      </c>
      <c r="V90" s="9">
        <f>IF(U90="","",IF(COUNTIF($U$2:U90,U90)=1,MAX($V$1:V89)+1,""))</f>
        <v/>
      </c>
      <c r="W90" s="9">
        <f>IF(TRIM(E90)="","",TRIM(E90)&amp;IF(TRIM(F90)="",""," — "&amp;TRIM(F90)))</f>
        <v/>
      </c>
      <c r="X90" s="9">
        <f>IF(W90="","",IF(COUNTIF($W$2:W90,W90)=1,MAX($X$1:X89)+1,""))</f>
        <v/>
      </c>
    </row>
    <row r="91">
      <c r="A91" s="26" t="n"/>
      <c r="B91" s="27" t="n"/>
      <c r="C91" s="26" t="n"/>
      <c r="D91" s="28" t="n"/>
      <c r="E91" s="26" t="n"/>
      <c r="F91" s="26" t="n"/>
      <c r="G91" s="29" t="n"/>
      <c r="H91" s="30" t="n"/>
      <c r="I91" s="30" t="n"/>
      <c r="J91" s="17">
        <f>IF(OR(G91="",H91=""),"",(H91+I91)*G91)</f>
        <v/>
      </c>
      <c r="K91" s="30" t="n"/>
      <c r="L91" s="17">
        <f>IF(J91="","",IF(M91="Lunas",0,J91-K91))</f>
        <v/>
      </c>
      <c r="M91" s="26" t="n"/>
      <c r="N91" s="26" t="n"/>
      <c r="O91" s="30" t="n"/>
      <c r="P91" s="28" t="n"/>
      <c r="Q91" s="17">
        <f>IF(J91="","",J91*Trip!$B$5)</f>
        <v/>
      </c>
      <c r="R91" s="30" t="n"/>
      <c r="S91" s="26" t="n"/>
      <c r="U91" s="9">
        <f>IF(TRIM(C91)="","",TRIM(C91)&amp;" | "&amp;TRIM(D91))</f>
        <v/>
      </c>
      <c r="V91" s="9">
        <f>IF(U91="","",IF(COUNTIF($U$2:U91,U91)=1,MAX($V$1:V90)+1,""))</f>
        <v/>
      </c>
      <c r="W91" s="9">
        <f>IF(TRIM(E91)="","",TRIM(E91)&amp;IF(TRIM(F91)="",""," — "&amp;TRIM(F91)))</f>
        <v/>
      </c>
      <c r="X91" s="9">
        <f>IF(W91="","",IF(COUNTIF($W$2:W91,W91)=1,MAX($X$1:X90)+1,""))</f>
        <v/>
      </c>
    </row>
    <row r="92">
      <c r="A92" s="26" t="n"/>
      <c r="B92" s="27" t="n"/>
      <c r="C92" s="26" t="n"/>
      <c r="D92" s="28" t="n"/>
      <c r="E92" s="26" t="n"/>
      <c r="F92" s="26" t="n"/>
      <c r="G92" s="29" t="n"/>
      <c r="H92" s="30" t="n"/>
      <c r="I92" s="30" t="n"/>
      <c r="J92" s="17">
        <f>IF(OR(G92="",H92=""),"",(H92+I92)*G92)</f>
        <v/>
      </c>
      <c r="K92" s="30" t="n"/>
      <c r="L92" s="17">
        <f>IF(J92="","",IF(M92="Lunas",0,J92-K92))</f>
        <v/>
      </c>
      <c r="M92" s="26" t="n"/>
      <c r="N92" s="26" t="n"/>
      <c r="O92" s="30" t="n"/>
      <c r="P92" s="28" t="n"/>
      <c r="Q92" s="17">
        <f>IF(J92="","",J92*Trip!$B$5)</f>
        <v/>
      </c>
      <c r="R92" s="30" t="n"/>
      <c r="S92" s="26" t="n"/>
      <c r="U92" s="9">
        <f>IF(TRIM(C92)="","",TRIM(C92)&amp;" | "&amp;TRIM(D92))</f>
        <v/>
      </c>
      <c r="V92" s="9">
        <f>IF(U92="","",IF(COUNTIF($U$2:U92,U92)=1,MAX($V$1:V91)+1,""))</f>
        <v/>
      </c>
      <c r="W92" s="9">
        <f>IF(TRIM(E92)="","",TRIM(E92)&amp;IF(TRIM(F92)="",""," — "&amp;TRIM(F92)))</f>
        <v/>
      </c>
      <c r="X92" s="9">
        <f>IF(W92="","",IF(COUNTIF($W$2:W92,W92)=1,MAX($X$1:X91)+1,""))</f>
        <v/>
      </c>
    </row>
    <row r="93">
      <c r="A93" s="26" t="n"/>
      <c r="B93" s="27" t="n"/>
      <c r="C93" s="26" t="n"/>
      <c r="D93" s="28" t="n"/>
      <c r="E93" s="26" t="n"/>
      <c r="F93" s="26" t="n"/>
      <c r="G93" s="29" t="n"/>
      <c r="H93" s="30" t="n"/>
      <c r="I93" s="30" t="n"/>
      <c r="J93" s="17">
        <f>IF(OR(G93="",H93=""),"",(H93+I93)*G93)</f>
        <v/>
      </c>
      <c r="K93" s="30" t="n"/>
      <c r="L93" s="17">
        <f>IF(J93="","",IF(M93="Lunas",0,J93-K93))</f>
        <v/>
      </c>
      <c r="M93" s="26" t="n"/>
      <c r="N93" s="26" t="n"/>
      <c r="O93" s="30" t="n"/>
      <c r="P93" s="28" t="n"/>
      <c r="Q93" s="17">
        <f>IF(J93="","",J93*Trip!$B$5)</f>
        <v/>
      </c>
      <c r="R93" s="30" t="n"/>
      <c r="S93" s="26" t="n"/>
      <c r="U93" s="9">
        <f>IF(TRIM(C93)="","",TRIM(C93)&amp;" | "&amp;TRIM(D93))</f>
        <v/>
      </c>
      <c r="V93" s="9">
        <f>IF(U93="","",IF(COUNTIF($U$2:U93,U93)=1,MAX($V$1:V92)+1,""))</f>
        <v/>
      </c>
      <c r="W93" s="9">
        <f>IF(TRIM(E93)="","",TRIM(E93)&amp;IF(TRIM(F93)="",""," — "&amp;TRIM(F93)))</f>
        <v/>
      </c>
      <c r="X93" s="9">
        <f>IF(W93="","",IF(COUNTIF($W$2:W93,W93)=1,MAX($X$1:X92)+1,""))</f>
        <v/>
      </c>
    </row>
    <row r="94">
      <c r="A94" s="26" t="n"/>
      <c r="B94" s="27" t="n"/>
      <c r="C94" s="26" t="n"/>
      <c r="D94" s="28" t="n"/>
      <c r="E94" s="26" t="n"/>
      <c r="F94" s="26" t="n"/>
      <c r="G94" s="29" t="n"/>
      <c r="H94" s="30" t="n"/>
      <c r="I94" s="30" t="n"/>
      <c r="J94" s="17">
        <f>IF(OR(G94="",H94=""),"",(H94+I94)*G94)</f>
        <v/>
      </c>
      <c r="K94" s="30" t="n"/>
      <c r="L94" s="17">
        <f>IF(J94="","",IF(M94="Lunas",0,J94-K94))</f>
        <v/>
      </c>
      <c r="M94" s="26" t="n"/>
      <c r="N94" s="26" t="n"/>
      <c r="O94" s="30" t="n"/>
      <c r="P94" s="28" t="n"/>
      <c r="Q94" s="17">
        <f>IF(J94="","",J94*Trip!$B$5)</f>
        <v/>
      </c>
      <c r="R94" s="30" t="n"/>
      <c r="S94" s="26" t="n"/>
      <c r="U94" s="9">
        <f>IF(TRIM(C94)="","",TRIM(C94)&amp;" | "&amp;TRIM(D94))</f>
        <v/>
      </c>
      <c r="V94" s="9">
        <f>IF(U94="","",IF(COUNTIF($U$2:U94,U94)=1,MAX($V$1:V93)+1,""))</f>
        <v/>
      </c>
      <c r="W94" s="9">
        <f>IF(TRIM(E94)="","",TRIM(E94)&amp;IF(TRIM(F94)="",""," — "&amp;TRIM(F94)))</f>
        <v/>
      </c>
      <c r="X94" s="9">
        <f>IF(W94="","",IF(COUNTIF($W$2:W94,W94)=1,MAX($X$1:X93)+1,""))</f>
        <v/>
      </c>
    </row>
    <row r="95">
      <c r="A95" s="26" t="n"/>
      <c r="B95" s="27" t="n"/>
      <c r="C95" s="26" t="n"/>
      <c r="D95" s="28" t="n"/>
      <c r="E95" s="26" t="n"/>
      <c r="F95" s="26" t="n"/>
      <c r="G95" s="29" t="n"/>
      <c r="H95" s="30" t="n"/>
      <c r="I95" s="30" t="n"/>
      <c r="J95" s="17">
        <f>IF(OR(G95="",H95=""),"",(H95+I95)*G95)</f>
        <v/>
      </c>
      <c r="K95" s="30" t="n"/>
      <c r="L95" s="17">
        <f>IF(J95="","",IF(M95="Lunas",0,J95-K95))</f>
        <v/>
      </c>
      <c r="M95" s="26" t="n"/>
      <c r="N95" s="26" t="n"/>
      <c r="O95" s="30" t="n"/>
      <c r="P95" s="28" t="n"/>
      <c r="Q95" s="17">
        <f>IF(J95="","",J95*Trip!$B$5)</f>
        <v/>
      </c>
      <c r="R95" s="30" t="n"/>
      <c r="S95" s="26" t="n"/>
      <c r="U95" s="9">
        <f>IF(TRIM(C95)="","",TRIM(C95)&amp;" | "&amp;TRIM(D95))</f>
        <v/>
      </c>
      <c r="V95" s="9">
        <f>IF(U95="","",IF(COUNTIF($U$2:U95,U95)=1,MAX($V$1:V94)+1,""))</f>
        <v/>
      </c>
      <c r="W95" s="9">
        <f>IF(TRIM(E95)="","",TRIM(E95)&amp;IF(TRIM(F95)="",""," — "&amp;TRIM(F95)))</f>
        <v/>
      </c>
      <c r="X95" s="9">
        <f>IF(W95="","",IF(COUNTIF($W$2:W95,W95)=1,MAX($X$1:X94)+1,""))</f>
        <v/>
      </c>
    </row>
    <row r="96">
      <c r="A96" s="26" t="n"/>
      <c r="B96" s="27" t="n"/>
      <c r="C96" s="26" t="n"/>
      <c r="D96" s="28" t="n"/>
      <c r="E96" s="26" t="n"/>
      <c r="F96" s="26" t="n"/>
      <c r="G96" s="29" t="n"/>
      <c r="H96" s="30" t="n"/>
      <c r="I96" s="30" t="n"/>
      <c r="J96" s="17">
        <f>IF(OR(G96="",H96=""),"",(H96+I96)*G96)</f>
        <v/>
      </c>
      <c r="K96" s="30" t="n"/>
      <c r="L96" s="17">
        <f>IF(J96="","",IF(M96="Lunas",0,J96-K96))</f>
        <v/>
      </c>
      <c r="M96" s="26" t="n"/>
      <c r="N96" s="26" t="n"/>
      <c r="O96" s="30" t="n"/>
      <c r="P96" s="28" t="n"/>
      <c r="Q96" s="17">
        <f>IF(J96="","",J96*Trip!$B$5)</f>
        <v/>
      </c>
      <c r="R96" s="30" t="n"/>
      <c r="S96" s="26" t="n"/>
      <c r="U96" s="9">
        <f>IF(TRIM(C96)="","",TRIM(C96)&amp;" | "&amp;TRIM(D96))</f>
        <v/>
      </c>
      <c r="V96" s="9">
        <f>IF(U96="","",IF(COUNTIF($U$2:U96,U96)=1,MAX($V$1:V95)+1,""))</f>
        <v/>
      </c>
      <c r="W96" s="9">
        <f>IF(TRIM(E96)="","",TRIM(E96)&amp;IF(TRIM(F96)="",""," — "&amp;TRIM(F96)))</f>
        <v/>
      </c>
      <c r="X96" s="9">
        <f>IF(W96="","",IF(COUNTIF($W$2:W96,W96)=1,MAX($X$1:X95)+1,""))</f>
        <v/>
      </c>
    </row>
    <row r="97">
      <c r="A97" s="26" t="n"/>
      <c r="B97" s="27" t="n"/>
      <c r="C97" s="26" t="n"/>
      <c r="D97" s="28" t="n"/>
      <c r="E97" s="26" t="n"/>
      <c r="F97" s="26" t="n"/>
      <c r="G97" s="29" t="n"/>
      <c r="H97" s="30" t="n"/>
      <c r="I97" s="30" t="n"/>
      <c r="J97" s="17">
        <f>IF(OR(G97="",H97=""),"",(H97+I97)*G97)</f>
        <v/>
      </c>
      <c r="K97" s="30" t="n"/>
      <c r="L97" s="17">
        <f>IF(J97="","",IF(M97="Lunas",0,J97-K97))</f>
        <v/>
      </c>
      <c r="M97" s="26" t="n"/>
      <c r="N97" s="26" t="n"/>
      <c r="O97" s="30" t="n"/>
      <c r="P97" s="28" t="n"/>
      <c r="Q97" s="17">
        <f>IF(J97="","",J97*Trip!$B$5)</f>
        <v/>
      </c>
      <c r="R97" s="30" t="n"/>
      <c r="S97" s="26" t="n"/>
      <c r="U97" s="9">
        <f>IF(TRIM(C97)="","",TRIM(C97)&amp;" | "&amp;TRIM(D97))</f>
        <v/>
      </c>
      <c r="V97" s="9">
        <f>IF(U97="","",IF(COUNTIF($U$2:U97,U97)=1,MAX($V$1:V96)+1,""))</f>
        <v/>
      </c>
      <c r="W97" s="9">
        <f>IF(TRIM(E97)="","",TRIM(E97)&amp;IF(TRIM(F97)="",""," — "&amp;TRIM(F97)))</f>
        <v/>
      </c>
      <c r="X97" s="9">
        <f>IF(W97="","",IF(COUNTIF($W$2:W97,W97)=1,MAX($X$1:X96)+1,""))</f>
        <v/>
      </c>
    </row>
    <row r="98">
      <c r="A98" s="26" t="n"/>
      <c r="B98" s="27" t="n"/>
      <c r="C98" s="26" t="n"/>
      <c r="D98" s="28" t="n"/>
      <c r="E98" s="26" t="n"/>
      <c r="F98" s="26" t="n"/>
      <c r="G98" s="29" t="n"/>
      <c r="H98" s="30" t="n"/>
      <c r="I98" s="30" t="n"/>
      <c r="J98" s="17">
        <f>IF(OR(G98="",H98=""),"",(H98+I98)*G98)</f>
        <v/>
      </c>
      <c r="K98" s="30" t="n"/>
      <c r="L98" s="17">
        <f>IF(J98="","",IF(M98="Lunas",0,J98-K98))</f>
        <v/>
      </c>
      <c r="M98" s="26" t="n"/>
      <c r="N98" s="26" t="n"/>
      <c r="O98" s="30" t="n"/>
      <c r="P98" s="28" t="n"/>
      <c r="Q98" s="17">
        <f>IF(J98="","",J98*Trip!$B$5)</f>
        <v/>
      </c>
      <c r="R98" s="30" t="n"/>
      <c r="S98" s="26" t="n"/>
      <c r="U98" s="9">
        <f>IF(TRIM(C98)="","",TRIM(C98)&amp;" | "&amp;TRIM(D98))</f>
        <v/>
      </c>
      <c r="V98" s="9">
        <f>IF(U98="","",IF(COUNTIF($U$2:U98,U98)=1,MAX($V$1:V97)+1,""))</f>
        <v/>
      </c>
      <c r="W98" s="9">
        <f>IF(TRIM(E98)="","",TRIM(E98)&amp;IF(TRIM(F98)="",""," — "&amp;TRIM(F98)))</f>
        <v/>
      </c>
      <c r="X98" s="9">
        <f>IF(W98="","",IF(COUNTIF($W$2:W98,W98)=1,MAX($X$1:X97)+1,""))</f>
        <v/>
      </c>
    </row>
    <row r="99">
      <c r="A99" s="26" t="n"/>
      <c r="B99" s="27" t="n"/>
      <c r="C99" s="26" t="n"/>
      <c r="D99" s="28" t="n"/>
      <c r="E99" s="26" t="n"/>
      <c r="F99" s="26" t="n"/>
      <c r="G99" s="29" t="n"/>
      <c r="H99" s="30" t="n"/>
      <c r="I99" s="30" t="n"/>
      <c r="J99" s="17">
        <f>IF(OR(G99="",H99=""),"",(H99+I99)*G99)</f>
        <v/>
      </c>
      <c r="K99" s="30" t="n"/>
      <c r="L99" s="17">
        <f>IF(J99="","",IF(M99="Lunas",0,J99-K99))</f>
        <v/>
      </c>
      <c r="M99" s="26" t="n"/>
      <c r="N99" s="26" t="n"/>
      <c r="O99" s="30" t="n"/>
      <c r="P99" s="28" t="n"/>
      <c r="Q99" s="17">
        <f>IF(J99="","",J99*Trip!$B$5)</f>
        <v/>
      </c>
      <c r="R99" s="30" t="n"/>
      <c r="S99" s="26" t="n"/>
      <c r="U99" s="9">
        <f>IF(TRIM(C99)="","",TRIM(C99)&amp;" | "&amp;TRIM(D99))</f>
        <v/>
      </c>
      <c r="V99" s="9">
        <f>IF(U99="","",IF(COUNTIF($U$2:U99,U99)=1,MAX($V$1:V98)+1,""))</f>
        <v/>
      </c>
      <c r="W99" s="9">
        <f>IF(TRIM(E99)="","",TRIM(E99)&amp;IF(TRIM(F99)="",""," — "&amp;TRIM(F99)))</f>
        <v/>
      </c>
      <c r="X99" s="9">
        <f>IF(W99="","",IF(COUNTIF($W$2:W99,W99)=1,MAX($X$1:X98)+1,""))</f>
        <v/>
      </c>
    </row>
    <row r="100">
      <c r="A100" s="26" t="n"/>
      <c r="B100" s="27" t="n"/>
      <c r="C100" s="26" t="n"/>
      <c r="D100" s="28" t="n"/>
      <c r="E100" s="26" t="n"/>
      <c r="F100" s="26" t="n"/>
      <c r="G100" s="29" t="n"/>
      <c r="H100" s="30" t="n"/>
      <c r="I100" s="30" t="n"/>
      <c r="J100" s="17">
        <f>IF(OR(G100="",H100=""),"",(H100+I100)*G100)</f>
        <v/>
      </c>
      <c r="K100" s="30" t="n"/>
      <c r="L100" s="17">
        <f>IF(J100="","",IF(M100="Lunas",0,J100-K100))</f>
        <v/>
      </c>
      <c r="M100" s="26" t="n"/>
      <c r="N100" s="26" t="n"/>
      <c r="O100" s="30" t="n"/>
      <c r="P100" s="28" t="n"/>
      <c r="Q100" s="17">
        <f>IF(J100="","",J100*Trip!$B$5)</f>
        <v/>
      </c>
      <c r="R100" s="30" t="n"/>
      <c r="S100" s="26" t="n"/>
      <c r="U100" s="9">
        <f>IF(TRIM(C100)="","",TRIM(C100)&amp;" | "&amp;TRIM(D100))</f>
        <v/>
      </c>
      <c r="V100" s="9">
        <f>IF(U100="","",IF(COUNTIF($U$2:U100,U100)=1,MAX($V$1:V99)+1,""))</f>
        <v/>
      </c>
      <c r="W100" s="9">
        <f>IF(TRIM(E100)="","",TRIM(E100)&amp;IF(TRIM(F100)="",""," — "&amp;TRIM(F100)))</f>
        <v/>
      </c>
      <c r="X100" s="9">
        <f>IF(W100="","",IF(COUNTIF($W$2:W100,W100)=1,MAX($X$1:X99)+1,""))</f>
        <v/>
      </c>
    </row>
    <row r="101">
      <c r="A101" s="26" t="n"/>
      <c r="B101" s="27" t="n"/>
      <c r="C101" s="26" t="n"/>
      <c r="D101" s="28" t="n"/>
      <c r="E101" s="26" t="n"/>
      <c r="F101" s="26" t="n"/>
      <c r="G101" s="29" t="n"/>
      <c r="H101" s="30" t="n"/>
      <c r="I101" s="30" t="n"/>
      <c r="J101" s="17">
        <f>IF(OR(G101="",H101=""),"",(H101+I101)*G101)</f>
        <v/>
      </c>
      <c r="K101" s="30" t="n"/>
      <c r="L101" s="17">
        <f>IF(J101="","",IF(M101="Lunas",0,J101-K101))</f>
        <v/>
      </c>
      <c r="M101" s="26" t="n"/>
      <c r="N101" s="26" t="n"/>
      <c r="O101" s="30" t="n"/>
      <c r="P101" s="28" t="n"/>
      <c r="Q101" s="17">
        <f>IF(J101="","",J101*Trip!$B$5)</f>
        <v/>
      </c>
      <c r="R101" s="30" t="n"/>
      <c r="S101" s="26" t="n"/>
      <c r="U101" s="9">
        <f>IF(TRIM(C101)="","",TRIM(C101)&amp;" | "&amp;TRIM(D101))</f>
        <v/>
      </c>
      <c r="V101" s="9">
        <f>IF(U101="","",IF(COUNTIF($U$2:U101,U101)=1,MAX($V$1:V100)+1,""))</f>
        <v/>
      </c>
      <c r="W101" s="9">
        <f>IF(TRIM(E101)="","",TRIM(E101)&amp;IF(TRIM(F101)="",""," — "&amp;TRIM(F101)))</f>
        <v/>
      </c>
      <c r="X101" s="9">
        <f>IF(W101="","",IF(COUNTIF($W$2:W101,W101)=1,MAX($X$1:X100)+1,""))</f>
        <v/>
      </c>
    </row>
    <row r="102">
      <c r="A102" s="26" t="n"/>
      <c r="B102" s="27" t="n"/>
      <c r="C102" s="26" t="n"/>
      <c r="D102" s="28" t="n"/>
      <c r="E102" s="26" t="n"/>
      <c r="F102" s="26" t="n"/>
      <c r="G102" s="29" t="n"/>
      <c r="H102" s="30" t="n"/>
      <c r="I102" s="30" t="n"/>
      <c r="J102" s="17">
        <f>IF(OR(G102="",H102=""),"",(H102+I102)*G102)</f>
        <v/>
      </c>
      <c r="K102" s="30" t="n"/>
      <c r="L102" s="17">
        <f>IF(J102="","",IF(M102="Lunas",0,J102-K102))</f>
        <v/>
      </c>
      <c r="M102" s="26" t="n"/>
      <c r="N102" s="26" t="n"/>
      <c r="O102" s="30" t="n"/>
      <c r="P102" s="28" t="n"/>
      <c r="Q102" s="17">
        <f>IF(J102="","",J102*Trip!$B$5)</f>
        <v/>
      </c>
      <c r="R102" s="30" t="n"/>
      <c r="S102" s="26" t="n"/>
      <c r="U102" s="9">
        <f>IF(TRIM(C102)="","",TRIM(C102)&amp;" | "&amp;TRIM(D102))</f>
        <v/>
      </c>
      <c r="V102" s="9">
        <f>IF(U102="","",IF(COUNTIF($U$2:U102,U102)=1,MAX($V$1:V101)+1,""))</f>
        <v/>
      </c>
      <c r="W102" s="9">
        <f>IF(TRIM(E102)="","",TRIM(E102)&amp;IF(TRIM(F102)="",""," — "&amp;TRIM(F102)))</f>
        <v/>
      </c>
      <c r="X102" s="9">
        <f>IF(W102="","",IF(COUNTIF($W$2:W102,W102)=1,MAX($X$1:X101)+1,""))</f>
        <v/>
      </c>
    </row>
    <row r="103">
      <c r="A103" s="26" t="n"/>
      <c r="B103" s="27" t="n"/>
      <c r="C103" s="26" t="n"/>
      <c r="D103" s="28" t="n"/>
      <c r="E103" s="26" t="n"/>
      <c r="F103" s="26" t="n"/>
      <c r="G103" s="29" t="n"/>
      <c r="H103" s="30" t="n"/>
      <c r="I103" s="30" t="n"/>
      <c r="J103" s="17">
        <f>IF(OR(G103="",H103=""),"",(H103+I103)*G103)</f>
        <v/>
      </c>
      <c r="K103" s="30" t="n"/>
      <c r="L103" s="17">
        <f>IF(J103="","",IF(M103="Lunas",0,J103-K103))</f>
        <v/>
      </c>
      <c r="M103" s="26" t="n"/>
      <c r="N103" s="26" t="n"/>
      <c r="O103" s="30" t="n"/>
      <c r="P103" s="28" t="n"/>
      <c r="Q103" s="17">
        <f>IF(J103="","",J103*Trip!$B$5)</f>
        <v/>
      </c>
      <c r="R103" s="30" t="n"/>
      <c r="S103" s="26" t="n"/>
      <c r="U103" s="9">
        <f>IF(TRIM(C103)="","",TRIM(C103)&amp;" | "&amp;TRIM(D103))</f>
        <v/>
      </c>
      <c r="V103" s="9">
        <f>IF(U103="","",IF(COUNTIF($U$2:U103,U103)=1,MAX($V$1:V102)+1,""))</f>
        <v/>
      </c>
      <c r="W103" s="9">
        <f>IF(TRIM(E103)="","",TRIM(E103)&amp;IF(TRIM(F103)="",""," — "&amp;TRIM(F103)))</f>
        <v/>
      </c>
      <c r="X103" s="9">
        <f>IF(W103="","",IF(COUNTIF($W$2:W103,W103)=1,MAX($X$1:X102)+1,""))</f>
        <v/>
      </c>
    </row>
    <row r="104">
      <c r="A104" s="26" t="n"/>
      <c r="B104" s="27" t="n"/>
      <c r="C104" s="26" t="n"/>
      <c r="D104" s="28" t="n"/>
      <c r="E104" s="26" t="n"/>
      <c r="F104" s="26" t="n"/>
      <c r="G104" s="29" t="n"/>
      <c r="H104" s="30" t="n"/>
      <c r="I104" s="30" t="n"/>
      <c r="J104" s="17">
        <f>IF(OR(G104="",H104=""),"",(H104+I104)*G104)</f>
        <v/>
      </c>
      <c r="K104" s="30" t="n"/>
      <c r="L104" s="17">
        <f>IF(J104="","",IF(M104="Lunas",0,J104-K104))</f>
        <v/>
      </c>
      <c r="M104" s="26" t="n"/>
      <c r="N104" s="26" t="n"/>
      <c r="O104" s="30" t="n"/>
      <c r="P104" s="28" t="n"/>
      <c r="Q104" s="17">
        <f>IF(J104="","",J104*Trip!$B$5)</f>
        <v/>
      </c>
      <c r="R104" s="30" t="n"/>
      <c r="S104" s="26" t="n"/>
      <c r="U104" s="9">
        <f>IF(TRIM(C104)="","",TRIM(C104)&amp;" | "&amp;TRIM(D104))</f>
        <v/>
      </c>
      <c r="V104" s="9">
        <f>IF(U104="","",IF(COUNTIF($U$2:U104,U104)=1,MAX($V$1:V103)+1,""))</f>
        <v/>
      </c>
      <c r="W104" s="9">
        <f>IF(TRIM(E104)="","",TRIM(E104)&amp;IF(TRIM(F104)="",""," — "&amp;TRIM(F104)))</f>
        <v/>
      </c>
      <c r="X104" s="9">
        <f>IF(W104="","",IF(COUNTIF($W$2:W104,W104)=1,MAX($X$1:X103)+1,""))</f>
        <v/>
      </c>
    </row>
    <row r="105">
      <c r="A105" s="26" t="n"/>
      <c r="B105" s="27" t="n"/>
      <c r="C105" s="26" t="n"/>
      <c r="D105" s="28" t="n"/>
      <c r="E105" s="26" t="n"/>
      <c r="F105" s="26" t="n"/>
      <c r="G105" s="29" t="n"/>
      <c r="H105" s="30" t="n"/>
      <c r="I105" s="30" t="n"/>
      <c r="J105" s="17">
        <f>IF(OR(G105="",H105=""),"",(H105+I105)*G105)</f>
        <v/>
      </c>
      <c r="K105" s="30" t="n"/>
      <c r="L105" s="17">
        <f>IF(J105="","",IF(M105="Lunas",0,J105-K105))</f>
        <v/>
      </c>
      <c r="M105" s="26" t="n"/>
      <c r="N105" s="26" t="n"/>
      <c r="O105" s="30" t="n"/>
      <c r="P105" s="28" t="n"/>
      <c r="Q105" s="17">
        <f>IF(J105="","",J105*Trip!$B$5)</f>
        <v/>
      </c>
      <c r="R105" s="30" t="n"/>
      <c r="S105" s="26" t="n"/>
      <c r="U105" s="9">
        <f>IF(TRIM(C105)="","",TRIM(C105)&amp;" | "&amp;TRIM(D105))</f>
        <v/>
      </c>
      <c r="V105" s="9">
        <f>IF(U105="","",IF(COUNTIF($U$2:U105,U105)=1,MAX($V$1:V104)+1,""))</f>
        <v/>
      </c>
      <c r="W105" s="9">
        <f>IF(TRIM(E105)="","",TRIM(E105)&amp;IF(TRIM(F105)="",""," — "&amp;TRIM(F105)))</f>
        <v/>
      </c>
      <c r="X105" s="9">
        <f>IF(W105="","",IF(COUNTIF($W$2:W105,W105)=1,MAX($X$1:X104)+1,""))</f>
        <v/>
      </c>
    </row>
    <row r="106">
      <c r="A106" s="26" t="n"/>
      <c r="B106" s="27" t="n"/>
      <c r="C106" s="26" t="n"/>
      <c r="D106" s="28" t="n"/>
      <c r="E106" s="26" t="n"/>
      <c r="F106" s="26" t="n"/>
      <c r="G106" s="29" t="n"/>
      <c r="H106" s="30" t="n"/>
      <c r="I106" s="30" t="n"/>
      <c r="J106" s="17">
        <f>IF(OR(G106="",H106=""),"",(H106+I106)*G106)</f>
        <v/>
      </c>
      <c r="K106" s="30" t="n"/>
      <c r="L106" s="17">
        <f>IF(J106="","",IF(M106="Lunas",0,J106-K106))</f>
        <v/>
      </c>
      <c r="M106" s="26" t="n"/>
      <c r="N106" s="26" t="n"/>
      <c r="O106" s="30" t="n"/>
      <c r="P106" s="28" t="n"/>
      <c r="Q106" s="17">
        <f>IF(J106="","",J106*Trip!$B$5)</f>
        <v/>
      </c>
      <c r="R106" s="30" t="n"/>
      <c r="S106" s="26" t="n"/>
      <c r="U106" s="9">
        <f>IF(TRIM(C106)="","",TRIM(C106)&amp;" | "&amp;TRIM(D106))</f>
        <v/>
      </c>
      <c r="V106" s="9">
        <f>IF(U106="","",IF(COUNTIF($U$2:U106,U106)=1,MAX($V$1:V105)+1,""))</f>
        <v/>
      </c>
      <c r="W106" s="9">
        <f>IF(TRIM(E106)="","",TRIM(E106)&amp;IF(TRIM(F106)="",""," — "&amp;TRIM(F106)))</f>
        <v/>
      </c>
      <c r="X106" s="9">
        <f>IF(W106="","",IF(COUNTIF($W$2:W106,W106)=1,MAX($X$1:X105)+1,""))</f>
        <v/>
      </c>
    </row>
    <row r="107">
      <c r="A107" s="26" t="n"/>
      <c r="B107" s="27" t="n"/>
      <c r="C107" s="26" t="n"/>
      <c r="D107" s="28" t="n"/>
      <c r="E107" s="26" t="n"/>
      <c r="F107" s="26" t="n"/>
      <c r="G107" s="29" t="n"/>
      <c r="H107" s="30" t="n"/>
      <c r="I107" s="30" t="n"/>
      <c r="J107" s="17">
        <f>IF(OR(G107="",H107=""),"",(H107+I107)*G107)</f>
        <v/>
      </c>
      <c r="K107" s="30" t="n"/>
      <c r="L107" s="17">
        <f>IF(J107="","",IF(M107="Lunas",0,J107-K107))</f>
        <v/>
      </c>
      <c r="M107" s="26" t="n"/>
      <c r="N107" s="26" t="n"/>
      <c r="O107" s="30" t="n"/>
      <c r="P107" s="28" t="n"/>
      <c r="Q107" s="17">
        <f>IF(J107="","",J107*Trip!$B$5)</f>
        <v/>
      </c>
      <c r="R107" s="30" t="n"/>
      <c r="S107" s="26" t="n"/>
      <c r="U107" s="9">
        <f>IF(TRIM(C107)="","",TRIM(C107)&amp;" | "&amp;TRIM(D107))</f>
        <v/>
      </c>
      <c r="V107" s="9">
        <f>IF(U107="","",IF(COUNTIF($U$2:U107,U107)=1,MAX($V$1:V106)+1,""))</f>
        <v/>
      </c>
      <c r="W107" s="9">
        <f>IF(TRIM(E107)="","",TRIM(E107)&amp;IF(TRIM(F107)="",""," — "&amp;TRIM(F107)))</f>
        <v/>
      </c>
      <c r="X107" s="9">
        <f>IF(W107="","",IF(COUNTIF($W$2:W107,W107)=1,MAX($X$1:X106)+1,""))</f>
        <v/>
      </c>
    </row>
    <row r="108">
      <c r="A108" s="26" t="n"/>
      <c r="B108" s="27" t="n"/>
      <c r="C108" s="26" t="n"/>
      <c r="D108" s="28" t="n"/>
      <c r="E108" s="26" t="n"/>
      <c r="F108" s="26" t="n"/>
      <c r="G108" s="29" t="n"/>
      <c r="H108" s="30" t="n"/>
      <c r="I108" s="30" t="n"/>
      <c r="J108" s="17">
        <f>IF(OR(G108="",H108=""),"",(H108+I108)*G108)</f>
        <v/>
      </c>
      <c r="K108" s="30" t="n"/>
      <c r="L108" s="17">
        <f>IF(J108="","",IF(M108="Lunas",0,J108-K108))</f>
        <v/>
      </c>
      <c r="M108" s="26" t="n"/>
      <c r="N108" s="26" t="n"/>
      <c r="O108" s="30" t="n"/>
      <c r="P108" s="28" t="n"/>
      <c r="Q108" s="17">
        <f>IF(J108="","",J108*Trip!$B$5)</f>
        <v/>
      </c>
      <c r="R108" s="30" t="n"/>
      <c r="S108" s="26" t="n"/>
      <c r="U108" s="9">
        <f>IF(TRIM(C108)="","",TRIM(C108)&amp;" | "&amp;TRIM(D108))</f>
        <v/>
      </c>
      <c r="V108" s="9">
        <f>IF(U108="","",IF(COUNTIF($U$2:U108,U108)=1,MAX($V$1:V107)+1,""))</f>
        <v/>
      </c>
      <c r="W108" s="9">
        <f>IF(TRIM(E108)="","",TRIM(E108)&amp;IF(TRIM(F108)="",""," — "&amp;TRIM(F108)))</f>
        <v/>
      </c>
      <c r="X108" s="9">
        <f>IF(W108="","",IF(COUNTIF($W$2:W108,W108)=1,MAX($X$1:X107)+1,""))</f>
        <v/>
      </c>
    </row>
    <row r="109">
      <c r="A109" s="26" t="n"/>
      <c r="B109" s="27" t="n"/>
      <c r="C109" s="26" t="n"/>
      <c r="D109" s="28" t="n"/>
      <c r="E109" s="26" t="n"/>
      <c r="F109" s="26" t="n"/>
      <c r="G109" s="29" t="n"/>
      <c r="H109" s="30" t="n"/>
      <c r="I109" s="30" t="n"/>
      <c r="J109" s="17">
        <f>IF(OR(G109="",H109=""),"",(H109+I109)*G109)</f>
        <v/>
      </c>
      <c r="K109" s="30" t="n"/>
      <c r="L109" s="17">
        <f>IF(J109="","",IF(M109="Lunas",0,J109-K109))</f>
        <v/>
      </c>
      <c r="M109" s="26" t="n"/>
      <c r="N109" s="26" t="n"/>
      <c r="O109" s="30" t="n"/>
      <c r="P109" s="28" t="n"/>
      <c r="Q109" s="17">
        <f>IF(J109="","",J109*Trip!$B$5)</f>
        <v/>
      </c>
      <c r="R109" s="30" t="n"/>
      <c r="S109" s="26" t="n"/>
      <c r="U109" s="9">
        <f>IF(TRIM(C109)="","",TRIM(C109)&amp;" | "&amp;TRIM(D109))</f>
        <v/>
      </c>
      <c r="V109" s="9">
        <f>IF(U109="","",IF(COUNTIF($U$2:U109,U109)=1,MAX($V$1:V108)+1,""))</f>
        <v/>
      </c>
      <c r="W109" s="9">
        <f>IF(TRIM(E109)="","",TRIM(E109)&amp;IF(TRIM(F109)="",""," — "&amp;TRIM(F109)))</f>
        <v/>
      </c>
      <c r="X109" s="9">
        <f>IF(W109="","",IF(COUNTIF($W$2:W109,W109)=1,MAX($X$1:X108)+1,""))</f>
        <v/>
      </c>
    </row>
    <row r="110">
      <c r="A110" s="26" t="n"/>
      <c r="B110" s="27" t="n"/>
      <c r="C110" s="26" t="n"/>
      <c r="D110" s="28" t="n"/>
      <c r="E110" s="26" t="n"/>
      <c r="F110" s="26" t="n"/>
      <c r="G110" s="29" t="n"/>
      <c r="H110" s="30" t="n"/>
      <c r="I110" s="30" t="n"/>
      <c r="J110" s="17">
        <f>IF(OR(G110="",H110=""),"",(H110+I110)*G110)</f>
        <v/>
      </c>
      <c r="K110" s="30" t="n"/>
      <c r="L110" s="17">
        <f>IF(J110="","",IF(M110="Lunas",0,J110-K110))</f>
        <v/>
      </c>
      <c r="M110" s="26" t="n"/>
      <c r="N110" s="26" t="n"/>
      <c r="O110" s="30" t="n"/>
      <c r="P110" s="28" t="n"/>
      <c r="Q110" s="17">
        <f>IF(J110="","",J110*Trip!$B$5)</f>
        <v/>
      </c>
      <c r="R110" s="30" t="n"/>
      <c r="S110" s="26" t="n"/>
      <c r="U110" s="9">
        <f>IF(TRIM(C110)="","",TRIM(C110)&amp;" | "&amp;TRIM(D110))</f>
        <v/>
      </c>
      <c r="V110" s="9">
        <f>IF(U110="","",IF(COUNTIF($U$2:U110,U110)=1,MAX($V$1:V109)+1,""))</f>
        <v/>
      </c>
      <c r="W110" s="9">
        <f>IF(TRIM(E110)="","",TRIM(E110)&amp;IF(TRIM(F110)="",""," — "&amp;TRIM(F110)))</f>
        <v/>
      </c>
      <c r="X110" s="9">
        <f>IF(W110="","",IF(COUNTIF($W$2:W110,W110)=1,MAX($X$1:X109)+1,""))</f>
        <v/>
      </c>
    </row>
    <row r="111">
      <c r="A111" s="26" t="n"/>
      <c r="B111" s="27" t="n"/>
      <c r="C111" s="26" t="n"/>
      <c r="D111" s="28" t="n"/>
      <c r="E111" s="26" t="n"/>
      <c r="F111" s="26" t="n"/>
      <c r="G111" s="29" t="n"/>
      <c r="H111" s="30" t="n"/>
      <c r="I111" s="30" t="n"/>
      <c r="J111" s="17">
        <f>IF(OR(G111="",H111=""),"",(H111+I111)*G111)</f>
        <v/>
      </c>
      <c r="K111" s="30" t="n"/>
      <c r="L111" s="17">
        <f>IF(J111="","",IF(M111="Lunas",0,J111-K111))</f>
        <v/>
      </c>
      <c r="M111" s="26" t="n"/>
      <c r="N111" s="26" t="n"/>
      <c r="O111" s="30" t="n"/>
      <c r="P111" s="28" t="n"/>
      <c r="Q111" s="17">
        <f>IF(J111="","",J111*Trip!$B$5)</f>
        <v/>
      </c>
      <c r="R111" s="30" t="n"/>
      <c r="S111" s="26" t="n"/>
      <c r="U111" s="9">
        <f>IF(TRIM(C111)="","",TRIM(C111)&amp;" | "&amp;TRIM(D111))</f>
        <v/>
      </c>
      <c r="V111" s="9">
        <f>IF(U111="","",IF(COUNTIF($U$2:U111,U111)=1,MAX($V$1:V110)+1,""))</f>
        <v/>
      </c>
      <c r="W111" s="9">
        <f>IF(TRIM(E111)="","",TRIM(E111)&amp;IF(TRIM(F111)="",""," — "&amp;TRIM(F111)))</f>
        <v/>
      </c>
      <c r="X111" s="9">
        <f>IF(W111="","",IF(COUNTIF($W$2:W111,W111)=1,MAX($X$1:X110)+1,""))</f>
        <v/>
      </c>
    </row>
    <row r="112">
      <c r="A112" s="26" t="n"/>
      <c r="B112" s="27" t="n"/>
      <c r="C112" s="26" t="n"/>
      <c r="D112" s="28" t="n"/>
      <c r="E112" s="26" t="n"/>
      <c r="F112" s="26" t="n"/>
      <c r="G112" s="29" t="n"/>
      <c r="H112" s="30" t="n"/>
      <c r="I112" s="30" t="n"/>
      <c r="J112" s="17">
        <f>IF(OR(G112="",H112=""),"",(H112+I112)*G112)</f>
        <v/>
      </c>
      <c r="K112" s="30" t="n"/>
      <c r="L112" s="17">
        <f>IF(J112="","",IF(M112="Lunas",0,J112-K112))</f>
        <v/>
      </c>
      <c r="M112" s="26" t="n"/>
      <c r="N112" s="26" t="n"/>
      <c r="O112" s="30" t="n"/>
      <c r="P112" s="28" t="n"/>
      <c r="Q112" s="17">
        <f>IF(J112="","",J112*Trip!$B$5)</f>
        <v/>
      </c>
      <c r="R112" s="30" t="n"/>
      <c r="S112" s="26" t="n"/>
      <c r="U112" s="9">
        <f>IF(TRIM(C112)="","",TRIM(C112)&amp;" | "&amp;TRIM(D112))</f>
        <v/>
      </c>
      <c r="V112" s="9">
        <f>IF(U112="","",IF(COUNTIF($U$2:U112,U112)=1,MAX($V$1:V111)+1,""))</f>
        <v/>
      </c>
      <c r="W112" s="9">
        <f>IF(TRIM(E112)="","",TRIM(E112)&amp;IF(TRIM(F112)="",""," — "&amp;TRIM(F112)))</f>
        <v/>
      </c>
      <c r="X112" s="9">
        <f>IF(W112="","",IF(COUNTIF($W$2:W112,W112)=1,MAX($X$1:X111)+1,""))</f>
        <v/>
      </c>
    </row>
    <row r="113">
      <c r="A113" s="26" t="n"/>
      <c r="B113" s="27" t="n"/>
      <c r="C113" s="26" t="n"/>
      <c r="D113" s="28" t="n"/>
      <c r="E113" s="26" t="n"/>
      <c r="F113" s="26" t="n"/>
      <c r="G113" s="29" t="n"/>
      <c r="H113" s="30" t="n"/>
      <c r="I113" s="30" t="n"/>
      <c r="J113" s="17">
        <f>IF(OR(G113="",H113=""),"",(H113+I113)*G113)</f>
        <v/>
      </c>
      <c r="K113" s="30" t="n"/>
      <c r="L113" s="17">
        <f>IF(J113="","",IF(M113="Lunas",0,J113-K113))</f>
        <v/>
      </c>
      <c r="M113" s="26" t="n"/>
      <c r="N113" s="26" t="n"/>
      <c r="O113" s="30" t="n"/>
      <c r="P113" s="28" t="n"/>
      <c r="Q113" s="17">
        <f>IF(J113="","",J113*Trip!$B$5)</f>
        <v/>
      </c>
      <c r="R113" s="30" t="n"/>
      <c r="S113" s="26" t="n"/>
      <c r="U113" s="9">
        <f>IF(TRIM(C113)="","",TRIM(C113)&amp;" | "&amp;TRIM(D113))</f>
        <v/>
      </c>
      <c r="V113" s="9">
        <f>IF(U113="","",IF(COUNTIF($U$2:U113,U113)=1,MAX($V$1:V112)+1,""))</f>
        <v/>
      </c>
      <c r="W113" s="9">
        <f>IF(TRIM(E113)="","",TRIM(E113)&amp;IF(TRIM(F113)="",""," — "&amp;TRIM(F113)))</f>
        <v/>
      </c>
      <c r="X113" s="9">
        <f>IF(W113="","",IF(COUNTIF($W$2:W113,W113)=1,MAX($X$1:X112)+1,""))</f>
        <v/>
      </c>
    </row>
    <row r="114">
      <c r="A114" s="26" t="n"/>
      <c r="B114" s="27" t="n"/>
      <c r="C114" s="26" t="n"/>
      <c r="D114" s="28" t="n"/>
      <c r="E114" s="26" t="n"/>
      <c r="F114" s="26" t="n"/>
      <c r="G114" s="29" t="n"/>
      <c r="H114" s="30" t="n"/>
      <c r="I114" s="30" t="n"/>
      <c r="J114" s="17">
        <f>IF(OR(G114="",H114=""),"",(H114+I114)*G114)</f>
        <v/>
      </c>
      <c r="K114" s="30" t="n"/>
      <c r="L114" s="17">
        <f>IF(J114="","",IF(M114="Lunas",0,J114-K114))</f>
        <v/>
      </c>
      <c r="M114" s="26" t="n"/>
      <c r="N114" s="26" t="n"/>
      <c r="O114" s="30" t="n"/>
      <c r="P114" s="28" t="n"/>
      <c r="Q114" s="17">
        <f>IF(J114="","",J114*Trip!$B$5)</f>
        <v/>
      </c>
      <c r="R114" s="30" t="n"/>
      <c r="S114" s="26" t="n"/>
      <c r="U114" s="9">
        <f>IF(TRIM(C114)="","",TRIM(C114)&amp;" | "&amp;TRIM(D114))</f>
        <v/>
      </c>
      <c r="V114" s="9">
        <f>IF(U114="","",IF(COUNTIF($U$2:U114,U114)=1,MAX($V$1:V113)+1,""))</f>
        <v/>
      </c>
      <c r="W114" s="9">
        <f>IF(TRIM(E114)="","",TRIM(E114)&amp;IF(TRIM(F114)="",""," — "&amp;TRIM(F114)))</f>
        <v/>
      </c>
      <c r="X114" s="9">
        <f>IF(W114="","",IF(COUNTIF($W$2:W114,W114)=1,MAX($X$1:X113)+1,""))</f>
        <v/>
      </c>
    </row>
    <row r="115">
      <c r="A115" s="26" t="n"/>
      <c r="B115" s="27" t="n"/>
      <c r="C115" s="26" t="n"/>
      <c r="D115" s="28" t="n"/>
      <c r="E115" s="26" t="n"/>
      <c r="F115" s="26" t="n"/>
      <c r="G115" s="29" t="n"/>
      <c r="H115" s="30" t="n"/>
      <c r="I115" s="30" t="n"/>
      <c r="J115" s="17">
        <f>IF(OR(G115="",H115=""),"",(H115+I115)*G115)</f>
        <v/>
      </c>
      <c r="K115" s="30" t="n"/>
      <c r="L115" s="17">
        <f>IF(J115="","",IF(M115="Lunas",0,J115-K115))</f>
        <v/>
      </c>
      <c r="M115" s="26" t="n"/>
      <c r="N115" s="26" t="n"/>
      <c r="O115" s="30" t="n"/>
      <c r="P115" s="28" t="n"/>
      <c r="Q115" s="17">
        <f>IF(J115="","",J115*Trip!$B$5)</f>
        <v/>
      </c>
      <c r="R115" s="30" t="n"/>
      <c r="S115" s="26" t="n"/>
      <c r="U115" s="9">
        <f>IF(TRIM(C115)="","",TRIM(C115)&amp;" | "&amp;TRIM(D115))</f>
        <v/>
      </c>
      <c r="V115" s="9">
        <f>IF(U115="","",IF(COUNTIF($U$2:U115,U115)=1,MAX($V$1:V114)+1,""))</f>
        <v/>
      </c>
      <c r="W115" s="9">
        <f>IF(TRIM(E115)="","",TRIM(E115)&amp;IF(TRIM(F115)="",""," — "&amp;TRIM(F115)))</f>
        <v/>
      </c>
      <c r="X115" s="9">
        <f>IF(W115="","",IF(COUNTIF($W$2:W115,W115)=1,MAX($X$1:X114)+1,""))</f>
        <v/>
      </c>
    </row>
    <row r="116">
      <c r="A116" s="26" t="n"/>
      <c r="B116" s="27" t="n"/>
      <c r="C116" s="26" t="n"/>
      <c r="D116" s="28" t="n"/>
      <c r="E116" s="26" t="n"/>
      <c r="F116" s="26" t="n"/>
      <c r="G116" s="29" t="n"/>
      <c r="H116" s="30" t="n"/>
      <c r="I116" s="30" t="n"/>
      <c r="J116" s="17">
        <f>IF(OR(G116="",H116=""),"",(H116+I116)*G116)</f>
        <v/>
      </c>
      <c r="K116" s="30" t="n"/>
      <c r="L116" s="17">
        <f>IF(J116="","",IF(M116="Lunas",0,J116-K116))</f>
        <v/>
      </c>
      <c r="M116" s="26" t="n"/>
      <c r="N116" s="26" t="n"/>
      <c r="O116" s="30" t="n"/>
      <c r="P116" s="28" t="n"/>
      <c r="Q116" s="17">
        <f>IF(J116="","",J116*Trip!$B$5)</f>
        <v/>
      </c>
      <c r="R116" s="30" t="n"/>
      <c r="S116" s="26" t="n"/>
      <c r="U116" s="9">
        <f>IF(TRIM(C116)="","",TRIM(C116)&amp;" | "&amp;TRIM(D116))</f>
        <v/>
      </c>
      <c r="V116" s="9">
        <f>IF(U116="","",IF(COUNTIF($U$2:U116,U116)=1,MAX($V$1:V115)+1,""))</f>
        <v/>
      </c>
      <c r="W116" s="9">
        <f>IF(TRIM(E116)="","",TRIM(E116)&amp;IF(TRIM(F116)="",""," — "&amp;TRIM(F116)))</f>
        <v/>
      </c>
      <c r="X116" s="9">
        <f>IF(W116="","",IF(COUNTIF($W$2:W116,W116)=1,MAX($X$1:X115)+1,""))</f>
        <v/>
      </c>
    </row>
    <row r="117">
      <c r="A117" s="26" t="n"/>
      <c r="B117" s="27" t="n"/>
      <c r="C117" s="26" t="n"/>
      <c r="D117" s="28" t="n"/>
      <c r="E117" s="26" t="n"/>
      <c r="F117" s="26" t="n"/>
      <c r="G117" s="29" t="n"/>
      <c r="H117" s="30" t="n"/>
      <c r="I117" s="30" t="n"/>
      <c r="J117" s="17">
        <f>IF(OR(G117="",H117=""),"",(H117+I117)*G117)</f>
        <v/>
      </c>
      <c r="K117" s="30" t="n"/>
      <c r="L117" s="17">
        <f>IF(J117="","",IF(M117="Lunas",0,J117-K117))</f>
        <v/>
      </c>
      <c r="M117" s="26" t="n"/>
      <c r="N117" s="26" t="n"/>
      <c r="O117" s="30" t="n"/>
      <c r="P117" s="28" t="n"/>
      <c r="Q117" s="17">
        <f>IF(J117="","",J117*Trip!$B$5)</f>
        <v/>
      </c>
      <c r="R117" s="30" t="n"/>
      <c r="S117" s="26" t="n"/>
      <c r="U117" s="9">
        <f>IF(TRIM(C117)="","",TRIM(C117)&amp;" | "&amp;TRIM(D117))</f>
        <v/>
      </c>
      <c r="V117" s="9">
        <f>IF(U117="","",IF(COUNTIF($U$2:U117,U117)=1,MAX($V$1:V116)+1,""))</f>
        <v/>
      </c>
      <c r="W117" s="9">
        <f>IF(TRIM(E117)="","",TRIM(E117)&amp;IF(TRIM(F117)="",""," — "&amp;TRIM(F117)))</f>
        <v/>
      </c>
      <c r="X117" s="9">
        <f>IF(W117="","",IF(COUNTIF($W$2:W117,W117)=1,MAX($X$1:X116)+1,""))</f>
        <v/>
      </c>
    </row>
    <row r="118">
      <c r="A118" s="26" t="n"/>
      <c r="B118" s="27" t="n"/>
      <c r="C118" s="26" t="n"/>
      <c r="D118" s="28" t="n"/>
      <c r="E118" s="26" t="n"/>
      <c r="F118" s="26" t="n"/>
      <c r="G118" s="29" t="n"/>
      <c r="H118" s="30" t="n"/>
      <c r="I118" s="30" t="n"/>
      <c r="J118" s="17">
        <f>IF(OR(G118="",H118=""),"",(H118+I118)*G118)</f>
        <v/>
      </c>
      <c r="K118" s="30" t="n"/>
      <c r="L118" s="17">
        <f>IF(J118="","",IF(M118="Lunas",0,J118-K118))</f>
        <v/>
      </c>
      <c r="M118" s="26" t="n"/>
      <c r="N118" s="26" t="n"/>
      <c r="O118" s="30" t="n"/>
      <c r="P118" s="28" t="n"/>
      <c r="Q118" s="17">
        <f>IF(J118="","",J118*Trip!$B$5)</f>
        <v/>
      </c>
      <c r="R118" s="30" t="n"/>
      <c r="S118" s="26" t="n"/>
      <c r="U118" s="9">
        <f>IF(TRIM(C118)="","",TRIM(C118)&amp;" | "&amp;TRIM(D118))</f>
        <v/>
      </c>
      <c r="V118" s="9">
        <f>IF(U118="","",IF(COUNTIF($U$2:U118,U118)=1,MAX($V$1:V117)+1,""))</f>
        <v/>
      </c>
      <c r="W118" s="9">
        <f>IF(TRIM(E118)="","",TRIM(E118)&amp;IF(TRIM(F118)="",""," — "&amp;TRIM(F118)))</f>
        <v/>
      </c>
      <c r="X118" s="9">
        <f>IF(W118="","",IF(COUNTIF($W$2:W118,W118)=1,MAX($X$1:X117)+1,""))</f>
        <v/>
      </c>
    </row>
    <row r="119">
      <c r="A119" s="26" t="n"/>
      <c r="B119" s="27" t="n"/>
      <c r="C119" s="26" t="n"/>
      <c r="D119" s="28" t="n"/>
      <c r="E119" s="26" t="n"/>
      <c r="F119" s="26" t="n"/>
      <c r="G119" s="29" t="n"/>
      <c r="H119" s="30" t="n"/>
      <c r="I119" s="30" t="n"/>
      <c r="J119" s="17">
        <f>IF(OR(G119="",H119=""),"",(H119+I119)*G119)</f>
        <v/>
      </c>
      <c r="K119" s="30" t="n"/>
      <c r="L119" s="17">
        <f>IF(J119="","",IF(M119="Lunas",0,J119-K119))</f>
        <v/>
      </c>
      <c r="M119" s="26" t="n"/>
      <c r="N119" s="26" t="n"/>
      <c r="O119" s="30" t="n"/>
      <c r="P119" s="28" t="n"/>
      <c r="Q119" s="17">
        <f>IF(J119="","",J119*Trip!$B$5)</f>
        <v/>
      </c>
      <c r="R119" s="30" t="n"/>
      <c r="S119" s="26" t="n"/>
      <c r="U119" s="9">
        <f>IF(TRIM(C119)="","",TRIM(C119)&amp;" | "&amp;TRIM(D119))</f>
        <v/>
      </c>
      <c r="V119" s="9">
        <f>IF(U119="","",IF(COUNTIF($U$2:U119,U119)=1,MAX($V$1:V118)+1,""))</f>
        <v/>
      </c>
      <c r="W119" s="9">
        <f>IF(TRIM(E119)="","",TRIM(E119)&amp;IF(TRIM(F119)="",""," — "&amp;TRIM(F119)))</f>
        <v/>
      </c>
      <c r="X119" s="9">
        <f>IF(W119="","",IF(COUNTIF($W$2:W119,W119)=1,MAX($X$1:X118)+1,""))</f>
        <v/>
      </c>
    </row>
    <row r="120">
      <c r="A120" s="26" t="n"/>
      <c r="B120" s="27" t="n"/>
      <c r="C120" s="26" t="n"/>
      <c r="D120" s="28" t="n"/>
      <c r="E120" s="26" t="n"/>
      <c r="F120" s="26" t="n"/>
      <c r="G120" s="29" t="n"/>
      <c r="H120" s="30" t="n"/>
      <c r="I120" s="30" t="n"/>
      <c r="J120" s="17">
        <f>IF(OR(G120="",H120=""),"",(H120+I120)*G120)</f>
        <v/>
      </c>
      <c r="K120" s="30" t="n"/>
      <c r="L120" s="17">
        <f>IF(J120="","",IF(M120="Lunas",0,J120-K120))</f>
        <v/>
      </c>
      <c r="M120" s="26" t="n"/>
      <c r="N120" s="26" t="n"/>
      <c r="O120" s="30" t="n"/>
      <c r="P120" s="28" t="n"/>
      <c r="Q120" s="17">
        <f>IF(J120="","",J120*Trip!$B$5)</f>
        <v/>
      </c>
      <c r="R120" s="30" t="n"/>
      <c r="S120" s="26" t="n"/>
      <c r="U120" s="9">
        <f>IF(TRIM(C120)="","",TRIM(C120)&amp;" | "&amp;TRIM(D120))</f>
        <v/>
      </c>
      <c r="V120" s="9">
        <f>IF(U120="","",IF(COUNTIF($U$2:U120,U120)=1,MAX($V$1:V119)+1,""))</f>
        <v/>
      </c>
      <c r="W120" s="9">
        <f>IF(TRIM(E120)="","",TRIM(E120)&amp;IF(TRIM(F120)="",""," — "&amp;TRIM(F120)))</f>
        <v/>
      </c>
      <c r="X120" s="9">
        <f>IF(W120="","",IF(COUNTIF($W$2:W120,W120)=1,MAX($X$1:X119)+1,""))</f>
        <v/>
      </c>
    </row>
    <row r="121">
      <c r="A121" s="26" t="n"/>
      <c r="B121" s="27" t="n"/>
      <c r="C121" s="26" t="n"/>
      <c r="D121" s="28" t="n"/>
      <c r="E121" s="26" t="n"/>
      <c r="F121" s="26" t="n"/>
      <c r="G121" s="29" t="n"/>
      <c r="H121" s="30" t="n"/>
      <c r="I121" s="30" t="n"/>
      <c r="J121" s="17">
        <f>IF(OR(G121="",H121=""),"",(H121+I121)*G121)</f>
        <v/>
      </c>
      <c r="K121" s="30" t="n"/>
      <c r="L121" s="17">
        <f>IF(J121="","",IF(M121="Lunas",0,J121-K121))</f>
        <v/>
      </c>
      <c r="M121" s="26" t="n"/>
      <c r="N121" s="26" t="n"/>
      <c r="O121" s="30" t="n"/>
      <c r="P121" s="28" t="n"/>
      <c r="Q121" s="17">
        <f>IF(J121="","",J121*Trip!$B$5)</f>
        <v/>
      </c>
      <c r="R121" s="30" t="n"/>
      <c r="S121" s="26" t="n"/>
      <c r="U121" s="9">
        <f>IF(TRIM(C121)="","",TRIM(C121)&amp;" | "&amp;TRIM(D121))</f>
        <v/>
      </c>
      <c r="V121" s="9">
        <f>IF(U121="","",IF(COUNTIF($U$2:U121,U121)=1,MAX($V$1:V120)+1,""))</f>
        <v/>
      </c>
      <c r="W121" s="9">
        <f>IF(TRIM(E121)="","",TRIM(E121)&amp;IF(TRIM(F121)="",""," — "&amp;TRIM(F121)))</f>
        <v/>
      </c>
      <c r="X121" s="9">
        <f>IF(W121="","",IF(COUNTIF($W$2:W121,W121)=1,MAX($X$1:X120)+1,""))</f>
        <v/>
      </c>
    </row>
    <row r="122">
      <c r="A122" s="26" t="n"/>
      <c r="B122" s="27" t="n"/>
      <c r="C122" s="26" t="n"/>
      <c r="D122" s="28" t="n"/>
      <c r="E122" s="26" t="n"/>
      <c r="F122" s="26" t="n"/>
      <c r="G122" s="29" t="n"/>
      <c r="H122" s="30" t="n"/>
      <c r="I122" s="30" t="n"/>
      <c r="J122" s="17">
        <f>IF(OR(G122="",H122=""),"",(H122+I122)*G122)</f>
        <v/>
      </c>
      <c r="K122" s="30" t="n"/>
      <c r="L122" s="17">
        <f>IF(J122="","",IF(M122="Lunas",0,J122-K122))</f>
        <v/>
      </c>
      <c r="M122" s="26" t="n"/>
      <c r="N122" s="26" t="n"/>
      <c r="O122" s="30" t="n"/>
      <c r="P122" s="28" t="n"/>
      <c r="Q122" s="17">
        <f>IF(J122="","",J122*Trip!$B$5)</f>
        <v/>
      </c>
      <c r="R122" s="30" t="n"/>
      <c r="S122" s="26" t="n"/>
      <c r="U122" s="9">
        <f>IF(TRIM(C122)="","",TRIM(C122)&amp;" | "&amp;TRIM(D122))</f>
        <v/>
      </c>
      <c r="V122" s="9">
        <f>IF(U122="","",IF(COUNTIF($U$2:U122,U122)=1,MAX($V$1:V121)+1,""))</f>
        <v/>
      </c>
      <c r="W122" s="9">
        <f>IF(TRIM(E122)="","",TRIM(E122)&amp;IF(TRIM(F122)="",""," — "&amp;TRIM(F122)))</f>
        <v/>
      </c>
      <c r="X122" s="9">
        <f>IF(W122="","",IF(COUNTIF($W$2:W122,W122)=1,MAX($X$1:X121)+1,""))</f>
        <v/>
      </c>
    </row>
    <row r="123">
      <c r="A123" s="26" t="n"/>
      <c r="B123" s="27" t="n"/>
      <c r="C123" s="26" t="n"/>
      <c r="D123" s="28" t="n"/>
      <c r="E123" s="26" t="n"/>
      <c r="F123" s="26" t="n"/>
      <c r="G123" s="29" t="n"/>
      <c r="H123" s="30" t="n"/>
      <c r="I123" s="30" t="n"/>
      <c r="J123" s="17">
        <f>IF(OR(G123="",H123=""),"",(H123+I123)*G123)</f>
        <v/>
      </c>
      <c r="K123" s="30" t="n"/>
      <c r="L123" s="17">
        <f>IF(J123="","",IF(M123="Lunas",0,J123-K123))</f>
        <v/>
      </c>
      <c r="M123" s="26" t="n"/>
      <c r="N123" s="26" t="n"/>
      <c r="O123" s="30" t="n"/>
      <c r="P123" s="28" t="n"/>
      <c r="Q123" s="17">
        <f>IF(J123="","",J123*Trip!$B$5)</f>
        <v/>
      </c>
      <c r="R123" s="30" t="n"/>
      <c r="S123" s="26" t="n"/>
      <c r="U123" s="9">
        <f>IF(TRIM(C123)="","",TRIM(C123)&amp;" | "&amp;TRIM(D123))</f>
        <v/>
      </c>
      <c r="V123" s="9">
        <f>IF(U123="","",IF(COUNTIF($U$2:U123,U123)=1,MAX($V$1:V122)+1,""))</f>
        <v/>
      </c>
      <c r="W123" s="9">
        <f>IF(TRIM(E123)="","",TRIM(E123)&amp;IF(TRIM(F123)="",""," — "&amp;TRIM(F123)))</f>
        <v/>
      </c>
      <c r="X123" s="9">
        <f>IF(W123="","",IF(COUNTIF($W$2:W123,W123)=1,MAX($X$1:X122)+1,""))</f>
        <v/>
      </c>
    </row>
    <row r="124">
      <c r="A124" s="26" t="n"/>
      <c r="B124" s="27" t="n"/>
      <c r="C124" s="26" t="n"/>
      <c r="D124" s="28" t="n"/>
      <c r="E124" s="26" t="n"/>
      <c r="F124" s="26" t="n"/>
      <c r="G124" s="29" t="n"/>
      <c r="H124" s="30" t="n"/>
      <c r="I124" s="30" t="n"/>
      <c r="J124" s="17">
        <f>IF(OR(G124="",H124=""),"",(H124+I124)*G124)</f>
        <v/>
      </c>
      <c r="K124" s="30" t="n"/>
      <c r="L124" s="17">
        <f>IF(J124="","",IF(M124="Lunas",0,J124-K124))</f>
        <v/>
      </c>
      <c r="M124" s="26" t="n"/>
      <c r="N124" s="26" t="n"/>
      <c r="O124" s="30" t="n"/>
      <c r="P124" s="28" t="n"/>
      <c r="Q124" s="17">
        <f>IF(J124="","",J124*Trip!$B$5)</f>
        <v/>
      </c>
      <c r="R124" s="30" t="n"/>
      <c r="S124" s="26" t="n"/>
      <c r="U124" s="9">
        <f>IF(TRIM(C124)="","",TRIM(C124)&amp;" | "&amp;TRIM(D124))</f>
        <v/>
      </c>
      <c r="V124" s="9">
        <f>IF(U124="","",IF(COUNTIF($U$2:U124,U124)=1,MAX($V$1:V123)+1,""))</f>
        <v/>
      </c>
      <c r="W124" s="9">
        <f>IF(TRIM(E124)="","",TRIM(E124)&amp;IF(TRIM(F124)="",""," — "&amp;TRIM(F124)))</f>
        <v/>
      </c>
      <c r="X124" s="9">
        <f>IF(W124="","",IF(COUNTIF($W$2:W124,W124)=1,MAX($X$1:X123)+1,""))</f>
        <v/>
      </c>
    </row>
    <row r="125">
      <c r="A125" s="26" t="n"/>
      <c r="B125" s="27" t="n"/>
      <c r="C125" s="26" t="n"/>
      <c r="D125" s="28" t="n"/>
      <c r="E125" s="26" t="n"/>
      <c r="F125" s="26" t="n"/>
      <c r="G125" s="29" t="n"/>
      <c r="H125" s="30" t="n"/>
      <c r="I125" s="30" t="n"/>
      <c r="J125" s="17">
        <f>IF(OR(G125="",H125=""),"",(H125+I125)*G125)</f>
        <v/>
      </c>
      <c r="K125" s="30" t="n"/>
      <c r="L125" s="17">
        <f>IF(J125="","",IF(M125="Lunas",0,J125-K125))</f>
        <v/>
      </c>
      <c r="M125" s="26" t="n"/>
      <c r="N125" s="26" t="n"/>
      <c r="O125" s="30" t="n"/>
      <c r="P125" s="28" t="n"/>
      <c r="Q125" s="17">
        <f>IF(J125="","",J125*Trip!$B$5)</f>
        <v/>
      </c>
      <c r="R125" s="30" t="n"/>
      <c r="S125" s="26" t="n"/>
      <c r="U125" s="9">
        <f>IF(TRIM(C125)="","",TRIM(C125)&amp;" | "&amp;TRIM(D125))</f>
        <v/>
      </c>
      <c r="V125" s="9">
        <f>IF(U125="","",IF(COUNTIF($U$2:U125,U125)=1,MAX($V$1:V124)+1,""))</f>
        <v/>
      </c>
      <c r="W125" s="9">
        <f>IF(TRIM(E125)="","",TRIM(E125)&amp;IF(TRIM(F125)="",""," — "&amp;TRIM(F125)))</f>
        <v/>
      </c>
      <c r="X125" s="9">
        <f>IF(W125="","",IF(COUNTIF($W$2:W125,W125)=1,MAX($X$1:X124)+1,""))</f>
        <v/>
      </c>
    </row>
    <row r="126">
      <c r="A126" s="26" t="n"/>
      <c r="B126" s="27" t="n"/>
      <c r="C126" s="26" t="n"/>
      <c r="D126" s="28" t="n"/>
      <c r="E126" s="26" t="n"/>
      <c r="F126" s="26" t="n"/>
      <c r="G126" s="29" t="n"/>
      <c r="H126" s="30" t="n"/>
      <c r="I126" s="30" t="n"/>
      <c r="J126" s="17">
        <f>IF(OR(G126="",H126=""),"",(H126+I126)*G126)</f>
        <v/>
      </c>
      <c r="K126" s="30" t="n"/>
      <c r="L126" s="17">
        <f>IF(J126="","",IF(M126="Lunas",0,J126-K126))</f>
        <v/>
      </c>
      <c r="M126" s="26" t="n"/>
      <c r="N126" s="26" t="n"/>
      <c r="O126" s="30" t="n"/>
      <c r="P126" s="28" t="n"/>
      <c r="Q126" s="17">
        <f>IF(J126="","",J126*Trip!$B$5)</f>
        <v/>
      </c>
      <c r="R126" s="30" t="n"/>
      <c r="S126" s="26" t="n"/>
      <c r="U126" s="9">
        <f>IF(TRIM(C126)="","",TRIM(C126)&amp;" | "&amp;TRIM(D126))</f>
        <v/>
      </c>
      <c r="V126" s="9">
        <f>IF(U126="","",IF(COUNTIF($U$2:U126,U126)=1,MAX($V$1:V125)+1,""))</f>
        <v/>
      </c>
      <c r="W126" s="9">
        <f>IF(TRIM(E126)="","",TRIM(E126)&amp;IF(TRIM(F126)="",""," — "&amp;TRIM(F126)))</f>
        <v/>
      </c>
      <c r="X126" s="9">
        <f>IF(W126="","",IF(COUNTIF($W$2:W126,W126)=1,MAX($X$1:X125)+1,""))</f>
        <v/>
      </c>
    </row>
    <row r="127">
      <c r="A127" s="26" t="n"/>
      <c r="B127" s="27" t="n"/>
      <c r="C127" s="26" t="n"/>
      <c r="D127" s="28" t="n"/>
      <c r="E127" s="26" t="n"/>
      <c r="F127" s="26" t="n"/>
      <c r="G127" s="29" t="n"/>
      <c r="H127" s="30" t="n"/>
      <c r="I127" s="30" t="n"/>
      <c r="J127" s="17">
        <f>IF(OR(G127="",H127=""),"",(H127+I127)*G127)</f>
        <v/>
      </c>
      <c r="K127" s="30" t="n"/>
      <c r="L127" s="17">
        <f>IF(J127="","",IF(M127="Lunas",0,J127-K127))</f>
        <v/>
      </c>
      <c r="M127" s="26" t="n"/>
      <c r="N127" s="26" t="n"/>
      <c r="O127" s="30" t="n"/>
      <c r="P127" s="28" t="n"/>
      <c r="Q127" s="17">
        <f>IF(J127="","",J127*Trip!$B$5)</f>
        <v/>
      </c>
      <c r="R127" s="30" t="n"/>
      <c r="S127" s="26" t="n"/>
      <c r="U127" s="9">
        <f>IF(TRIM(C127)="","",TRIM(C127)&amp;" | "&amp;TRIM(D127))</f>
        <v/>
      </c>
      <c r="V127" s="9">
        <f>IF(U127="","",IF(COUNTIF($U$2:U127,U127)=1,MAX($V$1:V126)+1,""))</f>
        <v/>
      </c>
      <c r="W127" s="9">
        <f>IF(TRIM(E127)="","",TRIM(E127)&amp;IF(TRIM(F127)="",""," — "&amp;TRIM(F127)))</f>
        <v/>
      </c>
      <c r="X127" s="9">
        <f>IF(W127="","",IF(COUNTIF($W$2:W127,W127)=1,MAX($X$1:X126)+1,""))</f>
        <v/>
      </c>
    </row>
    <row r="128">
      <c r="A128" s="26" t="n"/>
      <c r="B128" s="27" t="n"/>
      <c r="C128" s="26" t="n"/>
      <c r="D128" s="28" t="n"/>
      <c r="E128" s="26" t="n"/>
      <c r="F128" s="26" t="n"/>
      <c r="G128" s="29" t="n"/>
      <c r="H128" s="30" t="n"/>
      <c r="I128" s="30" t="n"/>
      <c r="J128" s="17">
        <f>IF(OR(G128="",H128=""),"",(H128+I128)*G128)</f>
        <v/>
      </c>
      <c r="K128" s="30" t="n"/>
      <c r="L128" s="17">
        <f>IF(J128="","",IF(M128="Lunas",0,J128-K128))</f>
        <v/>
      </c>
      <c r="M128" s="26" t="n"/>
      <c r="N128" s="26" t="n"/>
      <c r="O128" s="30" t="n"/>
      <c r="P128" s="28" t="n"/>
      <c r="Q128" s="17">
        <f>IF(J128="","",J128*Trip!$B$5)</f>
        <v/>
      </c>
      <c r="R128" s="30" t="n"/>
      <c r="S128" s="26" t="n"/>
      <c r="U128" s="9">
        <f>IF(TRIM(C128)="","",TRIM(C128)&amp;" | "&amp;TRIM(D128))</f>
        <v/>
      </c>
      <c r="V128" s="9">
        <f>IF(U128="","",IF(COUNTIF($U$2:U128,U128)=1,MAX($V$1:V127)+1,""))</f>
        <v/>
      </c>
      <c r="W128" s="9">
        <f>IF(TRIM(E128)="","",TRIM(E128)&amp;IF(TRIM(F128)="",""," — "&amp;TRIM(F128)))</f>
        <v/>
      </c>
      <c r="X128" s="9">
        <f>IF(W128="","",IF(COUNTIF($W$2:W128,W128)=1,MAX($X$1:X127)+1,""))</f>
        <v/>
      </c>
    </row>
    <row r="129">
      <c r="A129" s="26" t="n"/>
      <c r="B129" s="27" t="n"/>
      <c r="C129" s="26" t="n"/>
      <c r="D129" s="28" t="n"/>
      <c r="E129" s="26" t="n"/>
      <c r="F129" s="26" t="n"/>
      <c r="G129" s="29" t="n"/>
      <c r="H129" s="30" t="n"/>
      <c r="I129" s="30" t="n"/>
      <c r="J129" s="17">
        <f>IF(OR(G129="",H129=""),"",(H129+I129)*G129)</f>
        <v/>
      </c>
      <c r="K129" s="30" t="n"/>
      <c r="L129" s="17">
        <f>IF(J129="","",IF(M129="Lunas",0,J129-K129))</f>
        <v/>
      </c>
      <c r="M129" s="26" t="n"/>
      <c r="N129" s="26" t="n"/>
      <c r="O129" s="30" t="n"/>
      <c r="P129" s="28" t="n"/>
      <c r="Q129" s="17">
        <f>IF(J129="","",J129*Trip!$B$5)</f>
        <v/>
      </c>
      <c r="R129" s="30" t="n"/>
      <c r="S129" s="26" t="n"/>
      <c r="U129" s="9">
        <f>IF(TRIM(C129)="","",TRIM(C129)&amp;" | "&amp;TRIM(D129))</f>
        <v/>
      </c>
      <c r="V129" s="9">
        <f>IF(U129="","",IF(COUNTIF($U$2:U129,U129)=1,MAX($V$1:V128)+1,""))</f>
        <v/>
      </c>
      <c r="W129" s="9">
        <f>IF(TRIM(E129)="","",TRIM(E129)&amp;IF(TRIM(F129)="",""," — "&amp;TRIM(F129)))</f>
        <v/>
      </c>
      <c r="X129" s="9">
        <f>IF(W129="","",IF(COUNTIF($W$2:W129,W129)=1,MAX($X$1:X128)+1,""))</f>
        <v/>
      </c>
    </row>
    <row r="130">
      <c r="A130" s="26" t="n"/>
      <c r="B130" s="27" t="n"/>
      <c r="C130" s="26" t="n"/>
      <c r="D130" s="28" t="n"/>
      <c r="E130" s="26" t="n"/>
      <c r="F130" s="26" t="n"/>
      <c r="G130" s="29" t="n"/>
      <c r="H130" s="30" t="n"/>
      <c r="I130" s="30" t="n"/>
      <c r="J130" s="17">
        <f>IF(OR(G130="",H130=""),"",(H130+I130)*G130)</f>
        <v/>
      </c>
      <c r="K130" s="30" t="n"/>
      <c r="L130" s="17">
        <f>IF(J130="","",IF(M130="Lunas",0,J130-K130))</f>
        <v/>
      </c>
      <c r="M130" s="26" t="n"/>
      <c r="N130" s="26" t="n"/>
      <c r="O130" s="30" t="n"/>
      <c r="P130" s="28" t="n"/>
      <c r="Q130" s="17">
        <f>IF(J130="","",J130*Trip!$B$5)</f>
        <v/>
      </c>
      <c r="R130" s="30" t="n"/>
      <c r="S130" s="26" t="n"/>
      <c r="U130" s="9">
        <f>IF(TRIM(C130)="","",TRIM(C130)&amp;" | "&amp;TRIM(D130))</f>
        <v/>
      </c>
      <c r="V130" s="9">
        <f>IF(U130="","",IF(COUNTIF($U$2:U130,U130)=1,MAX($V$1:V129)+1,""))</f>
        <v/>
      </c>
      <c r="W130" s="9">
        <f>IF(TRIM(E130)="","",TRIM(E130)&amp;IF(TRIM(F130)="",""," — "&amp;TRIM(F130)))</f>
        <v/>
      </c>
      <c r="X130" s="9">
        <f>IF(W130="","",IF(COUNTIF($W$2:W130,W130)=1,MAX($X$1:X129)+1,""))</f>
        <v/>
      </c>
    </row>
    <row r="131">
      <c r="A131" s="26" t="n"/>
      <c r="B131" s="27" t="n"/>
      <c r="C131" s="26" t="n"/>
      <c r="D131" s="28" t="n"/>
      <c r="E131" s="26" t="n"/>
      <c r="F131" s="26" t="n"/>
      <c r="G131" s="29" t="n"/>
      <c r="H131" s="30" t="n"/>
      <c r="I131" s="30" t="n"/>
      <c r="J131" s="17">
        <f>IF(OR(G131="",H131=""),"",(H131+I131)*G131)</f>
        <v/>
      </c>
      <c r="K131" s="30" t="n"/>
      <c r="L131" s="17">
        <f>IF(J131="","",IF(M131="Lunas",0,J131-K131))</f>
        <v/>
      </c>
      <c r="M131" s="26" t="n"/>
      <c r="N131" s="26" t="n"/>
      <c r="O131" s="30" t="n"/>
      <c r="P131" s="28" t="n"/>
      <c r="Q131" s="17">
        <f>IF(J131="","",J131*Trip!$B$5)</f>
        <v/>
      </c>
      <c r="R131" s="30" t="n"/>
      <c r="S131" s="26" t="n"/>
      <c r="U131" s="9">
        <f>IF(TRIM(C131)="","",TRIM(C131)&amp;" | "&amp;TRIM(D131))</f>
        <v/>
      </c>
      <c r="V131" s="9">
        <f>IF(U131="","",IF(COUNTIF($U$2:U131,U131)=1,MAX($V$1:V130)+1,""))</f>
        <v/>
      </c>
      <c r="W131" s="9">
        <f>IF(TRIM(E131)="","",TRIM(E131)&amp;IF(TRIM(F131)="",""," — "&amp;TRIM(F131)))</f>
        <v/>
      </c>
      <c r="X131" s="9">
        <f>IF(W131="","",IF(COUNTIF($W$2:W131,W131)=1,MAX($X$1:X130)+1,""))</f>
        <v/>
      </c>
    </row>
    <row r="132">
      <c r="A132" s="26" t="n"/>
      <c r="B132" s="27" t="n"/>
      <c r="C132" s="26" t="n"/>
      <c r="D132" s="28" t="n"/>
      <c r="E132" s="26" t="n"/>
      <c r="F132" s="26" t="n"/>
      <c r="G132" s="29" t="n"/>
      <c r="H132" s="30" t="n"/>
      <c r="I132" s="30" t="n"/>
      <c r="J132" s="17">
        <f>IF(OR(G132="",H132=""),"",(H132+I132)*G132)</f>
        <v/>
      </c>
      <c r="K132" s="30" t="n"/>
      <c r="L132" s="17">
        <f>IF(J132="","",IF(M132="Lunas",0,J132-K132))</f>
        <v/>
      </c>
      <c r="M132" s="26" t="n"/>
      <c r="N132" s="26" t="n"/>
      <c r="O132" s="30" t="n"/>
      <c r="P132" s="28" t="n"/>
      <c r="Q132" s="17">
        <f>IF(J132="","",J132*Trip!$B$5)</f>
        <v/>
      </c>
      <c r="R132" s="30" t="n"/>
      <c r="S132" s="26" t="n"/>
      <c r="U132" s="9">
        <f>IF(TRIM(C132)="","",TRIM(C132)&amp;" | "&amp;TRIM(D132))</f>
        <v/>
      </c>
      <c r="V132" s="9">
        <f>IF(U132="","",IF(COUNTIF($U$2:U132,U132)=1,MAX($V$1:V131)+1,""))</f>
        <v/>
      </c>
      <c r="W132" s="9">
        <f>IF(TRIM(E132)="","",TRIM(E132)&amp;IF(TRIM(F132)="",""," — "&amp;TRIM(F132)))</f>
        <v/>
      </c>
      <c r="X132" s="9">
        <f>IF(W132="","",IF(COUNTIF($W$2:W132,W132)=1,MAX($X$1:X131)+1,""))</f>
        <v/>
      </c>
    </row>
    <row r="133">
      <c r="A133" s="26" t="n"/>
      <c r="B133" s="27" t="n"/>
      <c r="C133" s="26" t="n"/>
      <c r="D133" s="28" t="n"/>
      <c r="E133" s="26" t="n"/>
      <c r="F133" s="26" t="n"/>
      <c r="G133" s="29" t="n"/>
      <c r="H133" s="30" t="n"/>
      <c r="I133" s="30" t="n"/>
      <c r="J133" s="17">
        <f>IF(OR(G133="",H133=""),"",(H133+I133)*G133)</f>
        <v/>
      </c>
      <c r="K133" s="30" t="n"/>
      <c r="L133" s="17">
        <f>IF(J133="","",IF(M133="Lunas",0,J133-K133))</f>
        <v/>
      </c>
      <c r="M133" s="26" t="n"/>
      <c r="N133" s="26" t="n"/>
      <c r="O133" s="30" t="n"/>
      <c r="P133" s="28" t="n"/>
      <c r="Q133" s="17">
        <f>IF(J133="","",J133*Trip!$B$5)</f>
        <v/>
      </c>
      <c r="R133" s="30" t="n"/>
      <c r="S133" s="26" t="n"/>
      <c r="U133" s="9">
        <f>IF(TRIM(C133)="","",TRIM(C133)&amp;" | "&amp;TRIM(D133))</f>
        <v/>
      </c>
      <c r="V133" s="9">
        <f>IF(U133="","",IF(COUNTIF($U$2:U133,U133)=1,MAX($V$1:V132)+1,""))</f>
        <v/>
      </c>
      <c r="W133" s="9">
        <f>IF(TRIM(E133)="","",TRIM(E133)&amp;IF(TRIM(F133)="",""," — "&amp;TRIM(F133)))</f>
        <v/>
      </c>
      <c r="X133" s="9">
        <f>IF(W133="","",IF(COUNTIF($W$2:W133,W133)=1,MAX($X$1:X132)+1,""))</f>
        <v/>
      </c>
    </row>
    <row r="134">
      <c r="A134" s="26" t="n"/>
      <c r="B134" s="27" t="n"/>
      <c r="C134" s="26" t="n"/>
      <c r="D134" s="28" t="n"/>
      <c r="E134" s="26" t="n"/>
      <c r="F134" s="26" t="n"/>
      <c r="G134" s="29" t="n"/>
      <c r="H134" s="30" t="n"/>
      <c r="I134" s="30" t="n"/>
      <c r="J134" s="17">
        <f>IF(OR(G134="",H134=""),"",(H134+I134)*G134)</f>
        <v/>
      </c>
      <c r="K134" s="30" t="n"/>
      <c r="L134" s="17">
        <f>IF(J134="","",IF(M134="Lunas",0,J134-K134))</f>
        <v/>
      </c>
      <c r="M134" s="26" t="n"/>
      <c r="N134" s="26" t="n"/>
      <c r="O134" s="30" t="n"/>
      <c r="P134" s="28" t="n"/>
      <c r="Q134" s="17">
        <f>IF(J134="","",J134*Trip!$B$5)</f>
        <v/>
      </c>
      <c r="R134" s="30" t="n"/>
      <c r="S134" s="26" t="n"/>
      <c r="U134" s="9">
        <f>IF(TRIM(C134)="","",TRIM(C134)&amp;" | "&amp;TRIM(D134))</f>
        <v/>
      </c>
      <c r="V134" s="9">
        <f>IF(U134="","",IF(COUNTIF($U$2:U134,U134)=1,MAX($V$1:V133)+1,""))</f>
        <v/>
      </c>
      <c r="W134" s="9">
        <f>IF(TRIM(E134)="","",TRIM(E134)&amp;IF(TRIM(F134)="",""," — "&amp;TRIM(F134)))</f>
        <v/>
      </c>
      <c r="X134" s="9">
        <f>IF(W134="","",IF(COUNTIF($W$2:W134,W134)=1,MAX($X$1:X133)+1,""))</f>
        <v/>
      </c>
    </row>
    <row r="135">
      <c r="A135" s="26" t="n"/>
      <c r="B135" s="27" t="n"/>
      <c r="C135" s="26" t="n"/>
      <c r="D135" s="28" t="n"/>
      <c r="E135" s="26" t="n"/>
      <c r="F135" s="26" t="n"/>
      <c r="G135" s="29" t="n"/>
      <c r="H135" s="30" t="n"/>
      <c r="I135" s="30" t="n"/>
      <c r="J135" s="17">
        <f>IF(OR(G135="",H135=""),"",(H135+I135)*G135)</f>
        <v/>
      </c>
      <c r="K135" s="30" t="n"/>
      <c r="L135" s="17">
        <f>IF(J135="","",IF(M135="Lunas",0,J135-K135))</f>
        <v/>
      </c>
      <c r="M135" s="26" t="n"/>
      <c r="N135" s="26" t="n"/>
      <c r="O135" s="30" t="n"/>
      <c r="P135" s="28" t="n"/>
      <c r="Q135" s="17">
        <f>IF(J135="","",J135*Trip!$B$5)</f>
        <v/>
      </c>
      <c r="R135" s="30" t="n"/>
      <c r="S135" s="26" t="n"/>
      <c r="U135" s="9">
        <f>IF(TRIM(C135)="","",TRIM(C135)&amp;" | "&amp;TRIM(D135))</f>
        <v/>
      </c>
      <c r="V135" s="9">
        <f>IF(U135="","",IF(COUNTIF($U$2:U135,U135)=1,MAX($V$1:V134)+1,""))</f>
        <v/>
      </c>
      <c r="W135" s="9">
        <f>IF(TRIM(E135)="","",TRIM(E135)&amp;IF(TRIM(F135)="",""," — "&amp;TRIM(F135)))</f>
        <v/>
      </c>
      <c r="X135" s="9">
        <f>IF(W135="","",IF(COUNTIF($W$2:W135,W135)=1,MAX($X$1:X134)+1,""))</f>
        <v/>
      </c>
    </row>
    <row r="136">
      <c r="A136" s="26" t="n"/>
      <c r="B136" s="27" t="n"/>
      <c r="C136" s="26" t="n"/>
      <c r="D136" s="28" t="n"/>
      <c r="E136" s="26" t="n"/>
      <c r="F136" s="26" t="n"/>
      <c r="G136" s="29" t="n"/>
      <c r="H136" s="30" t="n"/>
      <c r="I136" s="30" t="n"/>
      <c r="J136" s="17">
        <f>IF(OR(G136="",H136=""),"",(H136+I136)*G136)</f>
        <v/>
      </c>
      <c r="K136" s="30" t="n"/>
      <c r="L136" s="17">
        <f>IF(J136="","",IF(M136="Lunas",0,J136-K136))</f>
        <v/>
      </c>
      <c r="M136" s="26" t="n"/>
      <c r="N136" s="26" t="n"/>
      <c r="O136" s="30" t="n"/>
      <c r="P136" s="28" t="n"/>
      <c r="Q136" s="17">
        <f>IF(J136="","",J136*Trip!$B$5)</f>
        <v/>
      </c>
      <c r="R136" s="30" t="n"/>
      <c r="S136" s="26" t="n"/>
      <c r="U136" s="9">
        <f>IF(TRIM(C136)="","",TRIM(C136)&amp;" | "&amp;TRIM(D136))</f>
        <v/>
      </c>
      <c r="V136" s="9">
        <f>IF(U136="","",IF(COUNTIF($U$2:U136,U136)=1,MAX($V$1:V135)+1,""))</f>
        <v/>
      </c>
      <c r="W136" s="9">
        <f>IF(TRIM(E136)="","",TRIM(E136)&amp;IF(TRIM(F136)="",""," — "&amp;TRIM(F136)))</f>
        <v/>
      </c>
      <c r="X136" s="9">
        <f>IF(W136="","",IF(COUNTIF($W$2:W136,W136)=1,MAX($X$1:X135)+1,""))</f>
        <v/>
      </c>
    </row>
    <row r="137">
      <c r="A137" s="26" t="n"/>
      <c r="B137" s="27" t="n"/>
      <c r="C137" s="26" t="n"/>
      <c r="D137" s="28" t="n"/>
      <c r="E137" s="26" t="n"/>
      <c r="F137" s="26" t="n"/>
      <c r="G137" s="29" t="n"/>
      <c r="H137" s="30" t="n"/>
      <c r="I137" s="30" t="n"/>
      <c r="J137" s="17">
        <f>IF(OR(G137="",H137=""),"",(H137+I137)*G137)</f>
        <v/>
      </c>
      <c r="K137" s="30" t="n"/>
      <c r="L137" s="17">
        <f>IF(J137="","",IF(M137="Lunas",0,J137-K137))</f>
        <v/>
      </c>
      <c r="M137" s="26" t="n"/>
      <c r="N137" s="26" t="n"/>
      <c r="O137" s="30" t="n"/>
      <c r="P137" s="28" t="n"/>
      <c r="Q137" s="17">
        <f>IF(J137="","",J137*Trip!$B$5)</f>
        <v/>
      </c>
      <c r="R137" s="30" t="n"/>
      <c r="S137" s="26" t="n"/>
      <c r="U137" s="9">
        <f>IF(TRIM(C137)="","",TRIM(C137)&amp;" | "&amp;TRIM(D137))</f>
        <v/>
      </c>
      <c r="V137" s="9">
        <f>IF(U137="","",IF(COUNTIF($U$2:U137,U137)=1,MAX($V$1:V136)+1,""))</f>
        <v/>
      </c>
      <c r="W137" s="9">
        <f>IF(TRIM(E137)="","",TRIM(E137)&amp;IF(TRIM(F137)="",""," — "&amp;TRIM(F137)))</f>
        <v/>
      </c>
      <c r="X137" s="9">
        <f>IF(W137="","",IF(COUNTIF($W$2:W137,W137)=1,MAX($X$1:X136)+1,""))</f>
        <v/>
      </c>
    </row>
    <row r="138">
      <c r="A138" s="26" t="n"/>
      <c r="B138" s="27" t="n"/>
      <c r="C138" s="26" t="n"/>
      <c r="D138" s="28" t="n"/>
      <c r="E138" s="26" t="n"/>
      <c r="F138" s="26" t="n"/>
      <c r="G138" s="29" t="n"/>
      <c r="H138" s="30" t="n"/>
      <c r="I138" s="30" t="n"/>
      <c r="J138" s="17">
        <f>IF(OR(G138="",H138=""),"",(H138+I138)*G138)</f>
        <v/>
      </c>
      <c r="K138" s="30" t="n"/>
      <c r="L138" s="17">
        <f>IF(J138="","",IF(M138="Lunas",0,J138-K138))</f>
        <v/>
      </c>
      <c r="M138" s="26" t="n"/>
      <c r="N138" s="26" t="n"/>
      <c r="O138" s="30" t="n"/>
      <c r="P138" s="28" t="n"/>
      <c r="Q138" s="17">
        <f>IF(J138="","",J138*Trip!$B$5)</f>
        <v/>
      </c>
      <c r="R138" s="30" t="n"/>
      <c r="S138" s="26" t="n"/>
      <c r="U138" s="9">
        <f>IF(TRIM(C138)="","",TRIM(C138)&amp;" | "&amp;TRIM(D138))</f>
        <v/>
      </c>
      <c r="V138" s="9">
        <f>IF(U138="","",IF(COUNTIF($U$2:U138,U138)=1,MAX($V$1:V137)+1,""))</f>
        <v/>
      </c>
      <c r="W138" s="9">
        <f>IF(TRIM(E138)="","",TRIM(E138)&amp;IF(TRIM(F138)="",""," — "&amp;TRIM(F138)))</f>
        <v/>
      </c>
      <c r="X138" s="9">
        <f>IF(W138="","",IF(COUNTIF($W$2:W138,W138)=1,MAX($X$1:X137)+1,""))</f>
        <v/>
      </c>
    </row>
    <row r="139">
      <c r="A139" s="26" t="n"/>
      <c r="B139" s="27" t="n"/>
      <c r="C139" s="26" t="n"/>
      <c r="D139" s="28" t="n"/>
      <c r="E139" s="26" t="n"/>
      <c r="F139" s="26" t="n"/>
      <c r="G139" s="29" t="n"/>
      <c r="H139" s="30" t="n"/>
      <c r="I139" s="30" t="n"/>
      <c r="J139" s="17">
        <f>IF(OR(G139="",H139=""),"",(H139+I139)*G139)</f>
        <v/>
      </c>
      <c r="K139" s="30" t="n"/>
      <c r="L139" s="17">
        <f>IF(J139="","",IF(M139="Lunas",0,J139-K139))</f>
        <v/>
      </c>
      <c r="M139" s="26" t="n"/>
      <c r="N139" s="26" t="n"/>
      <c r="O139" s="30" t="n"/>
      <c r="P139" s="28" t="n"/>
      <c r="Q139" s="17">
        <f>IF(J139="","",J139*Trip!$B$5)</f>
        <v/>
      </c>
      <c r="R139" s="30" t="n"/>
      <c r="S139" s="26" t="n"/>
      <c r="U139" s="9">
        <f>IF(TRIM(C139)="","",TRIM(C139)&amp;" | "&amp;TRIM(D139))</f>
        <v/>
      </c>
      <c r="V139" s="9">
        <f>IF(U139="","",IF(COUNTIF($U$2:U139,U139)=1,MAX($V$1:V138)+1,""))</f>
        <v/>
      </c>
      <c r="W139" s="9">
        <f>IF(TRIM(E139)="","",TRIM(E139)&amp;IF(TRIM(F139)="",""," — "&amp;TRIM(F139)))</f>
        <v/>
      </c>
      <c r="X139" s="9">
        <f>IF(W139="","",IF(COUNTIF($W$2:W139,W139)=1,MAX($X$1:X138)+1,""))</f>
        <v/>
      </c>
    </row>
    <row r="140">
      <c r="A140" s="26" t="n"/>
      <c r="B140" s="27" t="n"/>
      <c r="C140" s="26" t="n"/>
      <c r="D140" s="28" t="n"/>
      <c r="E140" s="26" t="n"/>
      <c r="F140" s="26" t="n"/>
      <c r="G140" s="29" t="n"/>
      <c r="H140" s="30" t="n"/>
      <c r="I140" s="30" t="n"/>
      <c r="J140" s="17">
        <f>IF(OR(G140="",H140=""),"",(H140+I140)*G140)</f>
        <v/>
      </c>
      <c r="K140" s="30" t="n"/>
      <c r="L140" s="17">
        <f>IF(J140="","",IF(M140="Lunas",0,J140-K140))</f>
        <v/>
      </c>
      <c r="M140" s="26" t="n"/>
      <c r="N140" s="26" t="n"/>
      <c r="O140" s="30" t="n"/>
      <c r="P140" s="28" t="n"/>
      <c r="Q140" s="17">
        <f>IF(J140="","",J140*Trip!$B$5)</f>
        <v/>
      </c>
      <c r="R140" s="30" t="n"/>
      <c r="S140" s="26" t="n"/>
      <c r="U140" s="9">
        <f>IF(TRIM(C140)="","",TRIM(C140)&amp;" | "&amp;TRIM(D140))</f>
        <v/>
      </c>
      <c r="V140" s="9">
        <f>IF(U140="","",IF(COUNTIF($U$2:U140,U140)=1,MAX($V$1:V139)+1,""))</f>
        <v/>
      </c>
      <c r="W140" s="9">
        <f>IF(TRIM(E140)="","",TRIM(E140)&amp;IF(TRIM(F140)="",""," — "&amp;TRIM(F140)))</f>
        <v/>
      </c>
      <c r="X140" s="9">
        <f>IF(W140="","",IF(COUNTIF($W$2:W140,W140)=1,MAX($X$1:X139)+1,""))</f>
        <v/>
      </c>
    </row>
    <row r="141">
      <c r="A141" s="26" t="n"/>
      <c r="B141" s="27" t="n"/>
      <c r="C141" s="26" t="n"/>
      <c r="D141" s="28" t="n"/>
      <c r="E141" s="26" t="n"/>
      <c r="F141" s="26" t="n"/>
      <c r="G141" s="29" t="n"/>
      <c r="H141" s="30" t="n"/>
      <c r="I141" s="30" t="n"/>
      <c r="J141" s="17">
        <f>IF(OR(G141="",H141=""),"",(H141+I141)*G141)</f>
        <v/>
      </c>
      <c r="K141" s="30" t="n"/>
      <c r="L141" s="17">
        <f>IF(J141="","",IF(M141="Lunas",0,J141-K141))</f>
        <v/>
      </c>
      <c r="M141" s="26" t="n"/>
      <c r="N141" s="26" t="n"/>
      <c r="O141" s="30" t="n"/>
      <c r="P141" s="28" t="n"/>
      <c r="Q141" s="17">
        <f>IF(J141="","",J141*Trip!$B$5)</f>
        <v/>
      </c>
      <c r="R141" s="30" t="n"/>
      <c r="S141" s="26" t="n"/>
      <c r="U141" s="9">
        <f>IF(TRIM(C141)="","",TRIM(C141)&amp;" | "&amp;TRIM(D141))</f>
        <v/>
      </c>
      <c r="V141" s="9">
        <f>IF(U141="","",IF(COUNTIF($U$2:U141,U141)=1,MAX($V$1:V140)+1,""))</f>
        <v/>
      </c>
      <c r="W141" s="9">
        <f>IF(TRIM(E141)="","",TRIM(E141)&amp;IF(TRIM(F141)="",""," — "&amp;TRIM(F141)))</f>
        <v/>
      </c>
      <c r="X141" s="9">
        <f>IF(W141="","",IF(COUNTIF($W$2:W141,W141)=1,MAX($X$1:X140)+1,""))</f>
        <v/>
      </c>
    </row>
    <row r="142">
      <c r="A142" s="26" t="n"/>
      <c r="B142" s="27" t="n"/>
      <c r="C142" s="26" t="n"/>
      <c r="D142" s="28" t="n"/>
      <c r="E142" s="26" t="n"/>
      <c r="F142" s="26" t="n"/>
      <c r="G142" s="29" t="n"/>
      <c r="H142" s="30" t="n"/>
      <c r="I142" s="30" t="n"/>
      <c r="J142" s="17">
        <f>IF(OR(G142="",H142=""),"",(H142+I142)*G142)</f>
        <v/>
      </c>
      <c r="K142" s="30" t="n"/>
      <c r="L142" s="17">
        <f>IF(J142="","",IF(M142="Lunas",0,J142-K142))</f>
        <v/>
      </c>
      <c r="M142" s="26" t="n"/>
      <c r="N142" s="26" t="n"/>
      <c r="O142" s="30" t="n"/>
      <c r="P142" s="28" t="n"/>
      <c r="Q142" s="17">
        <f>IF(J142="","",J142*Trip!$B$5)</f>
        <v/>
      </c>
      <c r="R142" s="30" t="n"/>
      <c r="S142" s="26" t="n"/>
      <c r="U142" s="9">
        <f>IF(TRIM(C142)="","",TRIM(C142)&amp;" | "&amp;TRIM(D142))</f>
        <v/>
      </c>
      <c r="V142" s="9">
        <f>IF(U142="","",IF(COUNTIF($U$2:U142,U142)=1,MAX($V$1:V141)+1,""))</f>
        <v/>
      </c>
      <c r="W142" s="9">
        <f>IF(TRIM(E142)="","",TRIM(E142)&amp;IF(TRIM(F142)="",""," — "&amp;TRIM(F142)))</f>
        <v/>
      </c>
      <c r="X142" s="9">
        <f>IF(W142="","",IF(COUNTIF($W$2:W142,W142)=1,MAX($X$1:X141)+1,""))</f>
        <v/>
      </c>
    </row>
    <row r="143">
      <c r="A143" s="26" t="n"/>
      <c r="B143" s="27" t="n"/>
      <c r="C143" s="26" t="n"/>
      <c r="D143" s="28" t="n"/>
      <c r="E143" s="26" t="n"/>
      <c r="F143" s="26" t="n"/>
      <c r="G143" s="29" t="n"/>
      <c r="H143" s="30" t="n"/>
      <c r="I143" s="30" t="n"/>
      <c r="J143" s="17">
        <f>IF(OR(G143="",H143=""),"",(H143+I143)*G143)</f>
        <v/>
      </c>
      <c r="K143" s="30" t="n"/>
      <c r="L143" s="17">
        <f>IF(J143="","",IF(M143="Lunas",0,J143-K143))</f>
        <v/>
      </c>
      <c r="M143" s="26" t="n"/>
      <c r="N143" s="26" t="n"/>
      <c r="O143" s="30" t="n"/>
      <c r="P143" s="28" t="n"/>
      <c r="Q143" s="17">
        <f>IF(J143="","",J143*Trip!$B$5)</f>
        <v/>
      </c>
      <c r="R143" s="30" t="n"/>
      <c r="S143" s="26" t="n"/>
      <c r="U143" s="9">
        <f>IF(TRIM(C143)="","",TRIM(C143)&amp;" | "&amp;TRIM(D143))</f>
        <v/>
      </c>
      <c r="V143" s="9">
        <f>IF(U143="","",IF(COUNTIF($U$2:U143,U143)=1,MAX($V$1:V142)+1,""))</f>
        <v/>
      </c>
      <c r="W143" s="9">
        <f>IF(TRIM(E143)="","",TRIM(E143)&amp;IF(TRIM(F143)="",""," — "&amp;TRIM(F143)))</f>
        <v/>
      </c>
      <c r="X143" s="9">
        <f>IF(W143="","",IF(COUNTIF($W$2:W143,W143)=1,MAX($X$1:X142)+1,""))</f>
        <v/>
      </c>
    </row>
    <row r="144">
      <c r="A144" s="26" t="n"/>
      <c r="B144" s="27" t="n"/>
      <c r="C144" s="26" t="n"/>
      <c r="D144" s="28" t="n"/>
      <c r="E144" s="26" t="n"/>
      <c r="F144" s="26" t="n"/>
      <c r="G144" s="29" t="n"/>
      <c r="H144" s="30" t="n"/>
      <c r="I144" s="30" t="n"/>
      <c r="J144" s="17">
        <f>IF(OR(G144="",H144=""),"",(H144+I144)*G144)</f>
        <v/>
      </c>
      <c r="K144" s="30" t="n"/>
      <c r="L144" s="17">
        <f>IF(J144="","",IF(M144="Lunas",0,J144-K144))</f>
        <v/>
      </c>
      <c r="M144" s="26" t="n"/>
      <c r="N144" s="26" t="n"/>
      <c r="O144" s="30" t="n"/>
      <c r="P144" s="28" t="n"/>
      <c r="Q144" s="17">
        <f>IF(J144="","",J144*Trip!$B$5)</f>
        <v/>
      </c>
      <c r="R144" s="30" t="n"/>
      <c r="S144" s="26" t="n"/>
      <c r="U144" s="9">
        <f>IF(TRIM(C144)="","",TRIM(C144)&amp;" | "&amp;TRIM(D144))</f>
        <v/>
      </c>
      <c r="V144" s="9">
        <f>IF(U144="","",IF(COUNTIF($U$2:U144,U144)=1,MAX($V$1:V143)+1,""))</f>
        <v/>
      </c>
      <c r="W144" s="9">
        <f>IF(TRIM(E144)="","",TRIM(E144)&amp;IF(TRIM(F144)="",""," — "&amp;TRIM(F144)))</f>
        <v/>
      </c>
      <c r="X144" s="9">
        <f>IF(W144="","",IF(COUNTIF($W$2:W144,W144)=1,MAX($X$1:X143)+1,""))</f>
        <v/>
      </c>
    </row>
    <row r="145">
      <c r="A145" s="26" t="n"/>
      <c r="B145" s="27" t="n"/>
      <c r="C145" s="26" t="n"/>
      <c r="D145" s="28" t="n"/>
      <c r="E145" s="26" t="n"/>
      <c r="F145" s="26" t="n"/>
      <c r="G145" s="29" t="n"/>
      <c r="H145" s="30" t="n"/>
      <c r="I145" s="30" t="n"/>
      <c r="J145" s="17">
        <f>IF(OR(G145="",H145=""),"",(H145+I145)*G145)</f>
        <v/>
      </c>
      <c r="K145" s="30" t="n"/>
      <c r="L145" s="17">
        <f>IF(J145="","",IF(M145="Lunas",0,J145-K145))</f>
        <v/>
      </c>
      <c r="M145" s="26" t="n"/>
      <c r="N145" s="26" t="n"/>
      <c r="O145" s="30" t="n"/>
      <c r="P145" s="28" t="n"/>
      <c r="Q145" s="17">
        <f>IF(J145="","",J145*Trip!$B$5)</f>
        <v/>
      </c>
      <c r="R145" s="30" t="n"/>
      <c r="S145" s="26" t="n"/>
      <c r="U145" s="9">
        <f>IF(TRIM(C145)="","",TRIM(C145)&amp;" | "&amp;TRIM(D145))</f>
        <v/>
      </c>
      <c r="V145" s="9">
        <f>IF(U145="","",IF(COUNTIF($U$2:U145,U145)=1,MAX($V$1:V144)+1,""))</f>
        <v/>
      </c>
      <c r="W145" s="9">
        <f>IF(TRIM(E145)="","",TRIM(E145)&amp;IF(TRIM(F145)="",""," — "&amp;TRIM(F145)))</f>
        <v/>
      </c>
      <c r="X145" s="9">
        <f>IF(W145="","",IF(COUNTIF($W$2:W145,W145)=1,MAX($X$1:X144)+1,""))</f>
        <v/>
      </c>
    </row>
    <row r="146">
      <c r="A146" s="26" t="n"/>
      <c r="B146" s="27" t="n"/>
      <c r="C146" s="26" t="n"/>
      <c r="D146" s="28" t="n"/>
      <c r="E146" s="26" t="n"/>
      <c r="F146" s="26" t="n"/>
      <c r="G146" s="29" t="n"/>
      <c r="H146" s="30" t="n"/>
      <c r="I146" s="30" t="n"/>
      <c r="J146" s="17">
        <f>IF(OR(G146="",H146=""),"",(H146+I146)*G146)</f>
        <v/>
      </c>
      <c r="K146" s="30" t="n"/>
      <c r="L146" s="17">
        <f>IF(J146="","",IF(M146="Lunas",0,J146-K146))</f>
        <v/>
      </c>
      <c r="M146" s="26" t="n"/>
      <c r="N146" s="26" t="n"/>
      <c r="O146" s="30" t="n"/>
      <c r="P146" s="28" t="n"/>
      <c r="Q146" s="17">
        <f>IF(J146="","",J146*Trip!$B$5)</f>
        <v/>
      </c>
      <c r="R146" s="30" t="n"/>
      <c r="S146" s="26" t="n"/>
      <c r="U146" s="9">
        <f>IF(TRIM(C146)="","",TRIM(C146)&amp;" | "&amp;TRIM(D146))</f>
        <v/>
      </c>
      <c r="V146" s="9">
        <f>IF(U146="","",IF(COUNTIF($U$2:U146,U146)=1,MAX($V$1:V145)+1,""))</f>
        <v/>
      </c>
      <c r="W146" s="9">
        <f>IF(TRIM(E146)="","",TRIM(E146)&amp;IF(TRIM(F146)="",""," — "&amp;TRIM(F146)))</f>
        <v/>
      </c>
      <c r="X146" s="9">
        <f>IF(W146="","",IF(COUNTIF($W$2:W146,W146)=1,MAX($X$1:X145)+1,""))</f>
        <v/>
      </c>
    </row>
    <row r="147">
      <c r="A147" s="26" t="n"/>
      <c r="B147" s="27" t="n"/>
      <c r="C147" s="26" t="n"/>
      <c r="D147" s="28" t="n"/>
      <c r="E147" s="26" t="n"/>
      <c r="F147" s="26" t="n"/>
      <c r="G147" s="29" t="n"/>
      <c r="H147" s="30" t="n"/>
      <c r="I147" s="30" t="n"/>
      <c r="J147" s="17">
        <f>IF(OR(G147="",H147=""),"",(H147+I147)*G147)</f>
        <v/>
      </c>
      <c r="K147" s="30" t="n"/>
      <c r="L147" s="17">
        <f>IF(J147="","",IF(M147="Lunas",0,J147-K147))</f>
        <v/>
      </c>
      <c r="M147" s="26" t="n"/>
      <c r="N147" s="26" t="n"/>
      <c r="O147" s="30" t="n"/>
      <c r="P147" s="28" t="n"/>
      <c r="Q147" s="17">
        <f>IF(J147="","",J147*Trip!$B$5)</f>
        <v/>
      </c>
      <c r="R147" s="30" t="n"/>
      <c r="S147" s="26" t="n"/>
      <c r="U147" s="9">
        <f>IF(TRIM(C147)="","",TRIM(C147)&amp;" | "&amp;TRIM(D147))</f>
        <v/>
      </c>
      <c r="V147" s="9">
        <f>IF(U147="","",IF(COUNTIF($U$2:U147,U147)=1,MAX($V$1:V146)+1,""))</f>
        <v/>
      </c>
      <c r="W147" s="9">
        <f>IF(TRIM(E147)="","",TRIM(E147)&amp;IF(TRIM(F147)="",""," — "&amp;TRIM(F147)))</f>
        <v/>
      </c>
      <c r="X147" s="9">
        <f>IF(W147="","",IF(COUNTIF($W$2:W147,W147)=1,MAX($X$1:X146)+1,""))</f>
        <v/>
      </c>
    </row>
    <row r="148">
      <c r="A148" s="26" t="n"/>
      <c r="B148" s="27" t="n"/>
      <c r="C148" s="26" t="n"/>
      <c r="D148" s="28" t="n"/>
      <c r="E148" s="26" t="n"/>
      <c r="F148" s="26" t="n"/>
      <c r="G148" s="29" t="n"/>
      <c r="H148" s="30" t="n"/>
      <c r="I148" s="30" t="n"/>
      <c r="J148" s="17">
        <f>IF(OR(G148="",H148=""),"",(H148+I148)*G148)</f>
        <v/>
      </c>
      <c r="K148" s="30" t="n"/>
      <c r="L148" s="17">
        <f>IF(J148="","",IF(M148="Lunas",0,J148-K148))</f>
        <v/>
      </c>
      <c r="M148" s="26" t="n"/>
      <c r="N148" s="26" t="n"/>
      <c r="O148" s="30" t="n"/>
      <c r="P148" s="28" t="n"/>
      <c r="Q148" s="17">
        <f>IF(J148="","",J148*Trip!$B$5)</f>
        <v/>
      </c>
      <c r="R148" s="30" t="n"/>
      <c r="S148" s="26" t="n"/>
      <c r="U148" s="9">
        <f>IF(TRIM(C148)="","",TRIM(C148)&amp;" | "&amp;TRIM(D148))</f>
        <v/>
      </c>
      <c r="V148" s="9">
        <f>IF(U148="","",IF(COUNTIF($U$2:U148,U148)=1,MAX($V$1:V147)+1,""))</f>
        <v/>
      </c>
      <c r="W148" s="9">
        <f>IF(TRIM(E148)="","",TRIM(E148)&amp;IF(TRIM(F148)="",""," — "&amp;TRIM(F148)))</f>
        <v/>
      </c>
      <c r="X148" s="9">
        <f>IF(W148="","",IF(COUNTIF($W$2:W148,W148)=1,MAX($X$1:X147)+1,""))</f>
        <v/>
      </c>
    </row>
    <row r="149">
      <c r="A149" s="26" t="n"/>
      <c r="B149" s="27" t="n"/>
      <c r="C149" s="26" t="n"/>
      <c r="D149" s="28" t="n"/>
      <c r="E149" s="26" t="n"/>
      <c r="F149" s="26" t="n"/>
      <c r="G149" s="29" t="n"/>
      <c r="H149" s="30" t="n"/>
      <c r="I149" s="30" t="n"/>
      <c r="J149" s="17">
        <f>IF(OR(G149="",H149=""),"",(H149+I149)*G149)</f>
        <v/>
      </c>
      <c r="K149" s="30" t="n"/>
      <c r="L149" s="17">
        <f>IF(J149="","",IF(M149="Lunas",0,J149-K149))</f>
        <v/>
      </c>
      <c r="M149" s="26" t="n"/>
      <c r="N149" s="26" t="n"/>
      <c r="O149" s="30" t="n"/>
      <c r="P149" s="28" t="n"/>
      <c r="Q149" s="17">
        <f>IF(J149="","",J149*Trip!$B$5)</f>
        <v/>
      </c>
      <c r="R149" s="30" t="n"/>
      <c r="S149" s="26" t="n"/>
      <c r="U149" s="9">
        <f>IF(TRIM(C149)="","",TRIM(C149)&amp;" | "&amp;TRIM(D149))</f>
        <v/>
      </c>
      <c r="V149" s="9">
        <f>IF(U149="","",IF(COUNTIF($U$2:U149,U149)=1,MAX($V$1:V148)+1,""))</f>
        <v/>
      </c>
      <c r="W149" s="9">
        <f>IF(TRIM(E149)="","",TRIM(E149)&amp;IF(TRIM(F149)="",""," — "&amp;TRIM(F149)))</f>
        <v/>
      </c>
      <c r="X149" s="9">
        <f>IF(W149="","",IF(COUNTIF($W$2:W149,W149)=1,MAX($X$1:X148)+1,""))</f>
        <v/>
      </c>
    </row>
    <row r="150">
      <c r="A150" s="26" t="n"/>
      <c r="B150" s="27" t="n"/>
      <c r="C150" s="26" t="n"/>
      <c r="D150" s="28" t="n"/>
      <c r="E150" s="26" t="n"/>
      <c r="F150" s="26" t="n"/>
      <c r="G150" s="29" t="n"/>
      <c r="H150" s="30" t="n"/>
      <c r="I150" s="30" t="n"/>
      <c r="J150" s="17">
        <f>IF(OR(G150="",H150=""),"",(H150+I150)*G150)</f>
        <v/>
      </c>
      <c r="K150" s="30" t="n"/>
      <c r="L150" s="17">
        <f>IF(J150="","",IF(M150="Lunas",0,J150-K150))</f>
        <v/>
      </c>
      <c r="M150" s="26" t="n"/>
      <c r="N150" s="26" t="n"/>
      <c r="O150" s="30" t="n"/>
      <c r="P150" s="28" t="n"/>
      <c r="Q150" s="17">
        <f>IF(J150="","",J150*Trip!$B$5)</f>
        <v/>
      </c>
      <c r="R150" s="30" t="n"/>
      <c r="S150" s="26" t="n"/>
      <c r="U150" s="9">
        <f>IF(TRIM(C150)="","",TRIM(C150)&amp;" | "&amp;TRIM(D150))</f>
        <v/>
      </c>
      <c r="V150" s="9">
        <f>IF(U150="","",IF(COUNTIF($U$2:U150,U150)=1,MAX($V$1:V149)+1,""))</f>
        <v/>
      </c>
      <c r="W150" s="9">
        <f>IF(TRIM(E150)="","",TRIM(E150)&amp;IF(TRIM(F150)="",""," — "&amp;TRIM(F150)))</f>
        <v/>
      </c>
      <c r="X150" s="9">
        <f>IF(W150="","",IF(COUNTIF($W$2:W150,W150)=1,MAX($X$1:X149)+1,""))</f>
        <v/>
      </c>
    </row>
    <row r="151">
      <c r="A151" s="26" t="n"/>
      <c r="B151" s="27" t="n"/>
      <c r="C151" s="26" t="n"/>
      <c r="D151" s="28" t="n"/>
      <c r="E151" s="26" t="n"/>
      <c r="F151" s="26" t="n"/>
      <c r="G151" s="29" t="n"/>
      <c r="H151" s="30" t="n"/>
      <c r="I151" s="30" t="n"/>
      <c r="J151" s="17">
        <f>IF(OR(G151="",H151=""),"",(H151+I151)*G151)</f>
        <v/>
      </c>
      <c r="K151" s="30" t="n"/>
      <c r="L151" s="17">
        <f>IF(J151="","",IF(M151="Lunas",0,J151-K151))</f>
        <v/>
      </c>
      <c r="M151" s="26" t="n"/>
      <c r="N151" s="26" t="n"/>
      <c r="O151" s="30" t="n"/>
      <c r="P151" s="28" t="n"/>
      <c r="Q151" s="17">
        <f>IF(J151="","",J151*Trip!$B$5)</f>
        <v/>
      </c>
      <c r="R151" s="30" t="n"/>
      <c r="S151" s="26" t="n"/>
      <c r="U151" s="9">
        <f>IF(TRIM(C151)="","",TRIM(C151)&amp;" | "&amp;TRIM(D151))</f>
        <v/>
      </c>
      <c r="V151" s="9">
        <f>IF(U151="","",IF(COUNTIF($U$2:U151,U151)=1,MAX($V$1:V150)+1,""))</f>
        <v/>
      </c>
      <c r="W151" s="9">
        <f>IF(TRIM(E151)="","",TRIM(E151)&amp;IF(TRIM(F151)="",""," — "&amp;TRIM(F151)))</f>
        <v/>
      </c>
      <c r="X151" s="9">
        <f>IF(W151="","",IF(COUNTIF($W$2:W151,W151)=1,MAX($X$1:X150)+1,""))</f>
        <v/>
      </c>
    </row>
    <row r="152">
      <c r="A152" s="26" t="n"/>
      <c r="B152" s="27" t="n"/>
      <c r="C152" s="26" t="n"/>
      <c r="D152" s="28" t="n"/>
      <c r="E152" s="26" t="n"/>
      <c r="F152" s="26" t="n"/>
      <c r="G152" s="29" t="n"/>
      <c r="H152" s="30" t="n"/>
      <c r="I152" s="30" t="n"/>
      <c r="J152" s="17">
        <f>IF(OR(G152="",H152=""),"",(H152+I152)*G152)</f>
        <v/>
      </c>
      <c r="K152" s="30" t="n"/>
      <c r="L152" s="17">
        <f>IF(J152="","",IF(M152="Lunas",0,J152-K152))</f>
        <v/>
      </c>
      <c r="M152" s="26" t="n"/>
      <c r="N152" s="26" t="n"/>
      <c r="O152" s="30" t="n"/>
      <c r="P152" s="28" t="n"/>
      <c r="Q152" s="17">
        <f>IF(J152="","",J152*Trip!$B$5)</f>
        <v/>
      </c>
      <c r="R152" s="30" t="n"/>
      <c r="S152" s="26" t="n"/>
      <c r="U152" s="9">
        <f>IF(TRIM(C152)="","",TRIM(C152)&amp;" | "&amp;TRIM(D152))</f>
        <v/>
      </c>
      <c r="V152" s="9">
        <f>IF(U152="","",IF(COUNTIF($U$2:U152,U152)=1,MAX($V$1:V151)+1,""))</f>
        <v/>
      </c>
      <c r="W152" s="9">
        <f>IF(TRIM(E152)="","",TRIM(E152)&amp;IF(TRIM(F152)="",""," — "&amp;TRIM(F152)))</f>
        <v/>
      </c>
      <c r="X152" s="9">
        <f>IF(W152="","",IF(COUNTIF($W$2:W152,W152)=1,MAX($X$1:X151)+1,""))</f>
        <v/>
      </c>
    </row>
    <row r="153">
      <c r="A153" s="26" t="n"/>
      <c r="B153" s="27" t="n"/>
      <c r="C153" s="26" t="n"/>
      <c r="D153" s="28" t="n"/>
      <c r="E153" s="26" t="n"/>
      <c r="F153" s="26" t="n"/>
      <c r="G153" s="29" t="n"/>
      <c r="H153" s="30" t="n"/>
      <c r="I153" s="30" t="n"/>
      <c r="J153" s="17">
        <f>IF(OR(G153="",H153=""),"",(H153+I153)*G153)</f>
        <v/>
      </c>
      <c r="K153" s="30" t="n"/>
      <c r="L153" s="17">
        <f>IF(J153="","",IF(M153="Lunas",0,J153-K153))</f>
        <v/>
      </c>
      <c r="M153" s="26" t="n"/>
      <c r="N153" s="26" t="n"/>
      <c r="O153" s="30" t="n"/>
      <c r="P153" s="28" t="n"/>
      <c r="Q153" s="17">
        <f>IF(J153="","",J153*Trip!$B$5)</f>
        <v/>
      </c>
      <c r="R153" s="30" t="n"/>
      <c r="S153" s="26" t="n"/>
      <c r="U153" s="9">
        <f>IF(TRIM(C153)="","",TRIM(C153)&amp;" | "&amp;TRIM(D153))</f>
        <v/>
      </c>
      <c r="V153" s="9">
        <f>IF(U153="","",IF(COUNTIF($U$2:U153,U153)=1,MAX($V$1:V152)+1,""))</f>
        <v/>
      </c>
      <c r="W153" s="9">
        <f>IF(TRIM(E153)="","",TRIM(E153)&amp;IF(TRIM(F153)="",""," — "&amp;TRIM(F153)))</f>
        <v/>
      </c>
      <c r="X153" s="9">
        <f>IF(W153="","",IF(COUNTIF($W$2:W153,W153)=1,MAX($X$1:X152)+1,""))</f>
        <v/>
      </c>
    </row>
    <row r="154">
      <c r="A154" s="26" t="n"/>
      <c r="B154" s="27" t="n"/>
      <c r="C154" s="26" t="n"/>
      <c r="D154" s="28" t="n"/>
      <c r="E154" s="26" t="n"/>
      <c r="F154" s="26" t="n"/>
      <c r="G154" s="29" t="n"/>
      <c r="H154" s="30" t="n"/>
      <c r="I154" s="30" t="n"/>
      <c r="J154" s="17">
        <f>IF(OR(G154="",H154=""),"",(H154+I154)*G154)</f>
        <v/>
      </c>
      <c r="K154" s="30" t="n"/>
      <c r="L154" s="17">
        <f>IF(J154="","",IF(M154="Lunas",0,J154-K154))</f>
        <v/>
      </c>
      <c r="M154" s="26" t="n"/>
      <c r="N154" s="26" t="n"/>
      <c r="O154" s="30" t="n"/>
      <c r="P154" s="28" t="n"/>
      <c r="Q154" s="17">
        <f>IF(J154="","",J154*Trip!$B$5)</f>
        <v/>
      </c>
      <c r="R154" s="30" t="n"/>
      <c r="S154" s="26" t="n"/>
      <c r="U154" s="9">
        <f>IF(TRIM(C154)="","",TRIM(C154)&amp;" | "&amp;TRIM(D154))</f>
        <v/>
      </c>
      <c r="V154" s="9">
        <f>IF(U154="","",IF(COUNTIF($U$2:U154,U154)=1,MAX($V$1:V153)+1,""))</f>
        <v/>
      </c>
      <c r="W154" s="9">
        <f>IF(TRIM(E154)="","",TRIM(E154)&amp;IF(TRIM(F154)="",""," — "&amp;TRIM(F154)))</f>
        <v/>
      </c>
      <c r="X154" s="9">
        <f>IF(W154="","",IF(COUNTIF($W$2:W154,W154)=1,MAX($X$1:X153)+1,""))</f>
        <v/>
      </c>
    </row>
    <row r="155">
      <c r="A155" s="26" t="n"/>
      <c r="B155" s="27" t="n"/>
      <c r="C155" s="26" t="n"/>
      <c r="D155" s="28" t="n"/>
      <c r="E155" s="26" t="n"/>
      <c r="F155" s="26" t="n"/>
      <c r="G155" s="29" t="n"/>
      <c r="H155" s="30" t="n"/>
      <c r="I155" s="30" t="n"/>
      <c r="J155" s="17">
        <f>IF(OR(G155="",H155=""),"",(H155+I155)*G155)</f>
        <v/>
      </c>
      <c r="K155" s="30" t="n"/>
      <c r="L155" s="17">
        <f>IF(J155="","",IF(M155="Lunas",0,J155-K155))</f>
        <v/>
      </c>
      <c r="M155" s="26" t="n"/>
      <c r="N155" s="26" t="n"/>
      <c r="O155" s="30" t="n"/>
      <c r="P155" s="28" t="n"/>
      <c r="Q155" s="17">
        <f>IF(J155="","",J155*Trip!$B$5)</f>
        <v/>
      </c>
      <c r="R155" s="30" t="n"/>
      <c r="S155" s="26" t="n"/>
      <c r="U155" s="9">
        <f>IF(TRIM(C155)="","",TRIM(C155)&amp;" | "&amp;TRIM(D155))</f>
        <v/>
      </c>
      <c r="V155" s="9">
        <f>IF(U155="","",IF(COUNTIF($U$2:U155,U155)=1,MAX($V$1:V154)+1,""))</f>
        <v/>
      </c>
      <c r="W155" s="9">
        <f>IF(TRIM(E155)="","",TRIM(E155)&amp;IF(TRIM(F155)="",""," — "&amp;TRIM(F155)))</f>
        <v/>
      </c>
      <c r="X155" s="9">
        <f>IF(W155="","",IF(COUNTIF($W$2:W155,W155)=1,MAX($X$1:X154)+1,""))</f>
        <v/>
      </c>
    </row>
    <row r="156">
      <c r="A156" s="26" t="n"/>
      <c r="B156" s="27" t="n"/>
      <c r="C156" s="26" t="n"/>
      <c r="D156" s="28" t="n"/>
      <c r="E156" s="26" t="n"/>
      <c r="F156" s="26" t="n"/>
      <c r="G156" s="29" t="n"/>
      <c r="H156" s="30" t="n"/>
      <c r="I156" s="30" t="n"/>
      <c r="J156" s="17">
        <f>IF(OR(G156="",H156=""),"",(H156+I156)*G156)</f>
        <v/>
      </c>
      <c r="K156" s="30" t="n"/>
      <c r="L156" s="17">
        <f>IF(J156="","",IF(M156="Lunas",0,J156-K156))</f>
        <v/>
      </c>
      <c r="M156" s="26" t="n"/>
      <c r="N156" s="26" t="n"/>
      <c r="O156" s="30" t="n"/>
      <c r="P156" s="28" t="n"/>
      <c r="Q156" s="17">
        <f>IF(J156="","",J156*Trip!$B$5)</f>
        <v/>
      </c>
      <c r="R156" s="30" t="n"/>
      <c r="S156" s="26" t="n"/>
      <c r="U156" s="9">
        <f>IF(TRIM(C156)="","",TRIM(C156)&amp;" | "&amp;TRIM(D156))</f>
        <v/>
      </c>
      <c r="V156" s="9">
        <f>IF(U156="","",IF(COUNTIF($U$2:U156,U156)=1,MAX($V$1:V155)+1,""))</f>
        <v/>
      </c>
      <c r="W156" s="9">
        <f>IF(TRIM(E156)="","",TRIM(E156)&amp;IF(TRIM(F156)="",""," — "&amp;TRIM(F156)))</f>
        <v/>
      </c>
      <c r="X156" s="9">
        <f>IF(W156="","",IF(COUNTIF($W$2:W156,W156)=1,MAX($X$1:X155)+1,""))</f>
        <v/>
      </c>
    </row>
    <row r="157">
      <c r="A157" s="26" t="n"/>
      <c r="B157" s="27" t="n"/>
      <c r="C157" s="26" t="n"/>
      <c r="D157" s="28" t="n"/>
      <c r="E157" s="26" t="n"/>
      <c r="F157" s="26" t="n"/>
      <c r="G157" s="29" t="n"/>
      <c r="H157" s="30" t="n"/>
      <c r="I157" s="30" t="n"/>
      <c r="J157" s="17">
        <f>IF(OR(G157="",H157=""),"",(H157+I157)*G157)</f>
        <v/>
      </c>
      <c r="K157" s="30" t="n"/>
      <c r="L157" s="17">
        <f>IF(J157="","",IF(M157="Lunas",0,J157-K157))</f>
        <v/>
      </c>
      <c r="M157" s="26" t="n"/>
      <c r="N157" s="26" t="n"/>
      <c r="O157" s="30" t="n"/>
      <c r="P157" s="28" t="n"/>
      <c r="Q157" s="17">
        <f>IF(J157="","",J157*Trip!$B$5)</f>
        <v/>
      </c>
      <c r="R157" s="30" t="n"/>
      <c r="S157" s="26" t="n"/>
      <c r="U157" s="9">
        <f>IF(TRIM(C157)="","",TRIM(C157)&amp;" | "&amp;TRIM(D157))</f>
        <v/>
      </c>
      <c r="V157" s="9">
        <f>IF(U157="","",IF(COUNTIF($U$2:U157,U157)=1,MAX($V$1:V156)+1,""))</f>
        <v/>
      </c>
      <c r="W157" s="9">
        <f>IF(TRIM(E157)="","",TRIM(E157)&amp;IF(TRIM(F157)="",""," — "&amp;TRIM(F157)))</f>
        <v/>
      </c>
      <c r="X157" s="9">
        <f>IF(W157="","",IF(COUNTIF($W$2:W157,W157)=1,MAX($X$1:X156)+1,""))</f>
        <v/>
      </c>
    </row>
    <row r="158">
      <c r="A158" s="26" t="n"/>
      <c r="B158" s="27" t="n"/>
      <c r="C158" s="26" t="n"/>
      <c r="D158" s="28" t="n"/>
      <c r="E158" s="26" t="n"/>
      <c r="F158" s="26" t="n"/>
      <c r="G158" s="29" t="n"/>
      <c r="H158" s="30" t="n"/>
      <c r="I158" s="30" t="n"/>
      <c r="J158" s="17">
        <f>IF(OR(G158="",H158=""),"",(H158+I158)*G158)</f>
        <v/>
      </c>
      <c r="K158" s="30" t="n"/>
      <c r="L158" s="17">
        <f>IF(J158="","",IF(M158="Lunas",0,J158-K158))</f>
        <v/>
      </c>
      <c r="M158" s="26" t="n"/>
      <c r="N158" s="26" t="n"/>
      <c r="O158" s="30" t="n"/>
      <c r="P158" s="28" t="n"/>
      <c r="Q158" s="17">
        <f>IF(J158="","",J158*Trip!$B$5)</f>
        <v/>
      </c>
      <c r="R158" s="30" t="n"/>
      <c r="S158" s="26" t="n"/>
      <c r="U158" s="9">
        <f>IF(TRIM(C158)="","",TRIM(C158)&amp;" | "&amp;TRIM(D158))</f>
        <v/>
      </c>
      <c r="V158" s="9">
        <f>IF(U158="","",IF(COUNTIF($U$2:U158,U158)=1,MAX($V$1:V157)+1,""))</f>
        <v/>
      </c>
      <c r="W158" s="9">
        <f>IF(TRIM(E158)="","",TRIM(E158)&amp;IF(TRIM(F158)="",""," — "&amp;TRIM(F158)))</f>
        <v/>
      </c>
      <c r="X158" s="9">
        <f>IF(W158="","",IF(COUNTIF($W$2:W158,W158)=1,MAX($X$1:X157)+1,""))</f>
        <v/>
      </c>
    </row>
    <row r="159">
      <c r="A159" s="26" t="n"/>
      <c r="B159" s="27" t="n"/>
      <c r="C159" s="26" t="n"/>
      <c r="D159" s="28" t="n"/>
      <c r="E159" s="26" t="n"/>
      <c r="F159" s="26" t="n"/>
      <c r="G159" s="29" t="n"/>
      <c r="H159" s="30" t="n"/>
      <c r="I159" s="30" t="n"/>
      <c r="J159" s="17">
        <f>IF(OR(G159="",H159=""),"",(H159+I159)*G159)</f>
        <v/>
      </c>
      <c r="K159" s="30" t="n"/>
      <c r="L159" s="17">
        <f>IF(J159="","",IF(M159="Lunas",0,J159-K159))</f>
        <v/>
      </c>
      <c r="M159" s="26" t="n"/>
      <c r="N159" s="26" t="n"/>
      <c r="O159" s="30" t="n"/>
      <c r="P159" s="28" t="n"/>
      <c r="Q159" s="17">
        <f>IF(J159="","",J159*Trip!$B$5)</f>
        <v/>
      </c>
      <c r="R159" s="30" t="n"/>
      <c r="S159" s="26" t="n"/>
      <c r="U159" s="9">
        <f>IF(TRIM(C159)="","",TRIM(C159)&amp;" | "&amp;TRIM(D159))</f>
        <v/>
      </c>
      <c r="V159" s="9">
        <f>IF(U159="","",IF(COUNTIF($U$2:U159,U159)=1,MAX($V$1:V158)+1,""))</f>
        <v/>
      </c>
      <c r="W159" s="9">
        <f>IF(TRIM(E159)="","",TRIM(E159)&amp;IF(TRIM(F159)="",""," — "&amp;TRIM(F159)))</f>
        <v/>
      </c>
      <c r="X159" s="9">
        <f>IF(W159="","",IF(COUNTIF($W$2:W159,W159)=1,MAX($X$1:X158)+1,""))</f>
        <v/>
      </c>
    </row>
    <row r="160">
      <c r="A160" s="26" t="n"/>
      <c r="B160" s="27" t="n"/>
      <c r="C160" s="26" t="n"/>
      <c r="D160" s="28" t="n"/>
      <c r="E160" s="26" t="n"/>
      <c r="F160" s="26" t="n"/>
      <c r="G160" s="29" t="n"/>
      <c r="H160" s="30" t="n"/>
      <c r="I160" s="30" t="n"/>
      <c r="J160" s="17">
        <f>IF(OR(G160="",H160=""),"",(H160+I160)*G160)</f>
        <v/>
      </c>
      <c r="K160" s="30" t="n"/>
      <c r="L160" s="17">
        <f>IF(J160="","",IF(M160="Lunas",0,J160-K160))</f>
        <v/>
      </c>
      <c r="M160" s="26" t="n"/>
      <c r="N160" s="26" t="n"/>
      <c r="O160" s="30" t="n"/>
      <c r="P160" s="28" t="n"/>
      <c r="Q160" s="17">
        <f>IF(J160="","",J160*Trip!$B$5)</f>
        <v/>
      </c>
      <c r="R160" s="30" t="n"/>
      <c r="S160" s="26" t="n"/>
      <c r="U160" s="9">
        <f>IF(TRIM(C160)="","",TRIM(C160)&amp;" | "&amp;TRIM(D160))</f>
        <v/>
      </c>
      <c r="V160" s="9">
        <f>IF(U160="","",IF(COUNTIF($U$2:U160,U160)=1,MAX($V$1:V159)+1,""))</f>
        <v/>
      </c>
      <c r="W160" s="9">
        <f>IF(TRIM(E160)="","",TRIM(E160)&amp;IF(TRIM(F160)="",""," — "&amp;TRIM(F160)))</f>
        <v/>
      </c>
      <c r="X160" s="9">
        <f>IF(W160="","",IF(COUNTIF($W$2:W160,W160)=1,MAX($X$1:X159)+1,""))</f>
        <v/>
      </c>
    </row>
    <row r="161">
      <c r="A161" s="26" t="n"/>
      <c r="B161" s="27" t="n"/>
      <c r="C161" s="26" t="n"/>
      <c r="D161" s="28" t="n"/>
      <c r="E161" s="26" t="n"/>
      <c r="F161" s="26" t="n"/>
      <c r="G161" s="29" t="n"/>
      <c r="H161" s="30" t="n"/>
      <c r="I161" s="30" t="n"/>
      <c r="J161" s="17">
        <f>IF(OR(G161="",H161=""),"",(H161+I161)*G161)</f>
        <v/>
      </c>
      <c r="K161" s="30" t="n"/>
      <c r="L161" s="17">
        <f>IF(J161="","",IF(M161="Lunas",0,J161-K161))</f>
        <v/>
      </c>
      <c r="M161" s="26" t="n"/>
      <c r="N161" s="26" t="n"/>
      <c r="O161" s="30" t="n"/>
      <c r="P161" s="28" t="n"/>
      <c r="Q161" s="17">
        <f>IF(J161="","",J161*Trip!$B$5)</f>
        <v/>
      </c>
      <c r="R161" s="30" t="n"/>
      <c r="S161" s="26" t="n"/>
      <c r="U161" s="9">
        <f>IF(TRIM(C161)="","",TRIM(C161)&amp;" | "&amp;TRIM(D161))</f>
        <v/>
      </c>
      <c r="V161" s="9">
        <f>IF(U161="","",IF(COUNTIF($U$2:U161,U161)=1,MAX($V$1:V160)+1,""))</f>
        <v/>
      </c>
      <c r="W161" s="9">
        <f>IF(TRIM(E161)="","",TRIM(E161)&amp;IF(TRIM(F161)="",""," — "&amp;TRIM(F161)))</f>
        <v/>
      </c>
      <c r="X161" s="9">
        <f>IF(W161="","",IF(COUNTIF($W$2:W161,W161)=1,MAX($X$1:X160)+1,""))</f>
        <v/>
      </c>
    </row>
    <row r="162">
      <c r="A162" s="26" t="n"/>
      <c r="B162" s="27" t="n"/>
      <c r="C162" s="26" t="n"/>
      <c r="D162" s="28" t="n"/>
      <c r="E162" s="26" t="n"/>
      <c r="F162" s="26" t="n"/>
      <c r="G162" s="29" t="n"/>
      <c r="H162" s="30" t="n"/>
      <c r="I162" s="30" t="n"/>
      <c r="J162" s="17">
        <f>IF(OR(G162="",H162=""),"",(H162+I162)*G162)</f>
        <v/>
      </c>
      <c r="K162" s="30" t="n"/>
      <c r="L162" s="17">
        <f>IF(J162="","",IF(M162="Lunas",0,J162-K162))</f>
        <v/>
      </c>
      <c r="M162" s="26" t="n"/>
      <c r="N162" s="26" t="n"/>
      <c r="O162" s="30" t="n"/>
      <c r="P162" s="28" t="n"/>
      <c r="Q162" s="17">
        <f>IF(J162="","",J162*Trip!$B$5)</f>
        <v/>
      </c>
      <c r="R162" s="30" t="n"/>
      <c r="S162" s="26" t="n"/>
      <c r="U162" s="9">
        <f>IF(TRIM(C162)="","",TRIM(C162)&amp;" | "&amp;TRIM(D162))</f>
        <v/>
      </c>
      <c r="V162" s="9">
        <f>IF(U162="","",IF(COUNTIF($U$2:U162,U162)=1,MAX($V$1:V161)+1,""))</f>
        <v/>
      </c>
      <c r="W162" s="9">
        <f>IF(TRIM(E162)="","",TRIM(E162)&amp;IF(TRIM(F162)="",""," — "&amp;TRIM(F162)))</f>
        <v/>
      </c>
      <c r="X162" s="9">
        <f>IF(W162="","",IF(COUNTIF($W$2:W162,W162)=1,MAX($X$1:X161)+1,""))</f>
        <v/>
      </c>
    </row>
    <row r="163">
      <c r="A163" s="26" t="n"/>
      <c r="B163" s="27" t="n"/>
      <c r="C163" s="26" t="n"/>
      <c r="D163" s="28" t="n"/>
      <c r="E163" s="26" t="n"/>
      <c r="F163" s="26" t="n"/>
      <c r="G163" s="29" t="n"/>
      <c r="H163" s="30" t="n"/>
      <c r="I163" s="30" t="n"/>
      <c r="J163" s="17">
        <f>IF(OR(G163="",H163=""),"",(H163+I163)*G163)</f>
        <v/>
      </c>
      <c r="K163" s="30" t="n"/>
      <c r="L163" s="17">
        <f>IF(J163="","",IF(M163="Lunas",0,J163-K163))</f>
        <v/>
      </c>
      <c r="M163" s="26" t="n"/>
      <c r="N163" s="26" t="n"/>
      <c r="O163" s="30" t="n"/>
      <c r="P163" s="28" t="n"/>
      <c r="Q163" s="17">
        <f>IF(J163="","",J163*Trip!$B$5)</f>
        <v/>
      </c>
      <c r="R163" s="30" t="n"/>
      <c r="S163" s="26" t="n"/>
      <c r="U163" s="9">
        <f>IF(TRIM(C163)="","",TRIM(C163)&amp;" | "&amp;TRIM(D163))</f>
        <v/>
      </c>
      <c r="V163" s="9">
        <f>IF(U163="","",IF(COUNTIF($U$2:U163,U163)=1,MAX($V$1:V162)+1,""))</f>
        <v/>
      </c>
      <c r="W163" s="9">
        <f>IF(TRIM(E163)="","",TRIM(E163)&amp;IF(TRIM(F163)="",""," — "&amp;TRIM(F163)))</f>
        <v/>
      </c>
      <c r="X163" s="9">
        <f>IF(W163="","",IF(COUNTIF($W$2:W163,W163)=1,MAX($X$1:X162)+1,""))</f>
        <v/>
      </c>
    </row>
    <row r="164">
      <c r="A164" s="26" t="n"/>
      <c r="B164" s="27" t="n"/>
      <c r="C164" s="26" t="n"/>
      <c r="D164" s="28" t="n"/>
      <c r="E164" s="26" t="n"/>
      <c r="F164" s="26" t="n"/>
      <c r="G164" s="29" t="n"/>
      <c r="H164" s="30" t="n"/>
      <c r="I164" s="30" t="n"/>
      <c r="J164" s="17">
        <f>IF(OR(G164="",H164=""),"",(H164+I164)*G164)</f>
        <v/>
      </c>
      <c r="K164" s="30" t="n"/>
      <c r="L164" s="17">
        <f>IF(J164="","",IF(M164="Lunas",0,J164-K164))</f>
        <v/>
      </c>
      <c r="M164" s="26" t="n"/>
      <c r="N164" s="26" t="n"/>
      <c r="O164" s="30" t="n"/>
      <c r="P164" s="28" t="n"/>
      <c r="Q164" s="17">
        <f>IF(J164="","",J164*Trip!$B$5)</f>
        <v/>
      </c>
      <c r="R164" s="30" t="n"/>
      <c r="S164" s="26" t="n"/>
      <c r="U164" s="9">
        <f>IF(TRIM(C164)="","",TRIM(C164)&amp;" | "&amp;TRIM(D164))</f>
        <v/>
      </c>
      <c r="V164" s="9">
        <f>IF(U164="","",IF(COUNTIF($U$2:U164,U164)=1,MAX($V$1:V163)+1,""))</f>
        <v/>
      </c>
      <c r="W164" s="9">
        <f>IF(TRIM(E164)="","",TRIM(E164)&amp;IF(TRIM(F164)="",""," — "&amp;TRIM(F164)))</f>
        <v/>
      </c>
      <c r="X164" s="9">
        <f>IF(W164="","",IF(COUNTIF($W$2:W164,W164)=1,MAX($X$1:X163)+1,""))</f>
        <v/>
      </c>
    </row>
    <row r="165">
      <c r="A165" s="26" t="n"/>
      <c r="B165" s="27" t="n"/>
      <c r="C165" s="26" t="n"/>
      <c r="D165" s="28" t="n"/>
      <c r="E165" s="26" t="n"/>
      <c r="F165" s="26" t="n"/>
      <c r="G165" s="29" t="n"/>
      <c r="H165" s="30" t="n"/>
      <c r="I165" s="30" t="n"/>
      <c r="J165" s="17">
        <f>IF(OR(G165="",H165=""),"",(H165+I165)*G165)</f>
        <v/>
      </c>
      <c r="K165" s="30" t="n"/>
      <c r="L165" s="17">
        <f>IF(J165="","",IF(M165="Lunas",0,J165-K165))</f>
        <v/>
      </c>
      <c r="M165" s="26" t="n"/>
      <c r="N165" s="26" t="n"/>
      <c r="O165" s="30" t="n"/>
      <c r="P165" s="28" t="n"/>
      <c r="Q165" s="17">
        <f>IF(J165="","",J165*Trip!$B$5)</f>
        <v/>
      </c>
      <c r="R165" s="30" t="n"/>
      <c r="S165" s="26" t="n"/>
      <c r="U165" s="9">
        <f>IF(TRIM(C165)="","",TRIM(C165)&amp;" | "&amp;TRIM(D165))</f>
        <v/>
      </c>
      <c r="V165" s="9">
        <f>IF(U165="","",IF(COUNTIF($U$2:U165,U165)=1,MAX($V$1:V164)+1,""))</f>
        <v/>
      </c>
      <c r="W165" s="9">
        <f>IF(TRIM(E165)="","",TRIM(E165)&amp;IF(TRIM(F165)="",""," — "&amp;TRIM(F165)))</f>
        <v/>
      </c>
      <c r="X165" s="9">
        <f>IF(W165="","",IF(COUNTIF($W$2:W165,W165)=1,MAX($X$1:X164)+1,""))</f>
        <v/>
      </c>
    </row>
    <row r="166">
      <c r="A166" s="26" t="n"/>
      <c r="B166" s="27" t="n"/>
      <c r="C166" s="26" t="n"/>
      <c r="D166" s="28" t="n"/>
      <c r="E166" s="26" t="n"/>
      <c r="F166" s="26" t="n"/>
      <c r="G166" s="29" t="n"/>
      <c r="H166" s="30" t="n"/>
      <c r="I166" s="30" t="n"/>
      <c r="J166" s="17">
        <f>IF(OR(G166="",H166=""),"",(H166+I166)*G166)</f>
        <v/>
      </c>
      <c r="K166" s="30" t="n"/>
      <c r="L166" s="17">
        <f>IF(J166="","",IF(M166="Lunas",0,J166-K166))</f>
        <v/>
      </c>
      <c r="M166" s="26" t="n"/>
      <c r="N166" s="26" t="n"/>
      <c r="O166" s="30" t="n"/>
      <c r="P166" s="28" t="n"/>
      <c r="Q166" s="17">
        <f>IF(J166="","",J166*Trip!$B$5)</f>
        <v/>
      </c>
      <c r="R166" s="30" t="n"/>
      <c r="S166" s="26" t="n"/>
      <c r="U166" s="9">
        <f>IF(TRIM(C166)="","",TRIM(C166)&amp;" | "&amp;TRIM(D166))</f>
        <v/>
      </c>
      <c r="V166" s="9">
        <f>IF(U166="","",IF(COUNTIF($U$2:U166,U166)=1,MAX($V$1:V165)+1,""))</f>
        <v/>
      </c>
      <c r="W166" s="9">
        <f>IF(TRIM(E166)="","",TRIM(E166)&amp;IF(TRIM(F166)="",""," — "&amp;TRIM(F166)))</f>
        <v/>
      </c>
      <c r="X166" s="9">
        <f>IF(W166="","",IF(COUNTIF($W$2:W166,W166)=1,MAX($X$1:X165)+1,""))</f>
        <v/>
      </c>
    </row>
    <row r="167">
      <c r="A167" s="26" t="n"/>
      <c r="B167" s="27" t="n"/>
      <c r="C167" s="26" t="n"/>
      <c r="D167" s="28" t="n"/>
      <c r="E167" s="26" t="n"/>
      <c r="F167" s="26" t="n"/>
      <c r="G167" s="29" t="n"/>
      <c r="H167" s="30" t="n"/>
      <c r="I167" s="30" t="n"/>
      <c r="J167" s="17">
        <f>IF(OR(G167="",H167=""),"",(H167+I167)*G167)</f>
        <v/>
      </c>
      <c r="K167" s="30" t="n"/>
      <c r="L167" s="17">
        <f>IF(J167="","",IF(M167="Lunas",0,J167-K167))</f>
        <v/>
      </c>
      <c r="M167" s="26" t="n"/>
      <c r="N167" s="26" t="n"/>
      <c r="O167" s="30" t="n"/>
      <c r="P167" s="28" t="n"/>
      <c r="Q167" s="17">
        <f>IF(J167="","",J167*Trip!$B$5)</f>
        <v/>
      </c>
      <c r="R167" s="30" t="n"/>
      <c r="S167" s="26" t="n"/>
      <c r="U167" s="9">
        <f>IF(TRIM(C167)="","",TRIM(C167)&amp;" | "&amp;TRIM(D167))</f>
        <v/>
      </c>
      <c r="V167" s="9">
        <f>IF(U167="","",IF(COUNTIF($U$2:U167,U167)=1,MAX($V$1:V166)+1,""))</f>
        <v/>
      </c>
      <c r="W167" s="9">
        <f>IF(TRIM(E167)="","",TRIM(E167)&amp;IF(TRIM(F167)="",""," — "&amp;TRIM(F167)))</f>
        <v/>
      </c>
      <c r="X167" s="9">
        <f>IF(W167="","",IF(COUNTIF($W$2:W167,W167)=1,MAX($X$1:X166)+1,""))</f>
        <v/>
      </c>
    </row>
    <row r="168">
      <c r="A168" s="26" t="n"/>
      <c r="B168" s="27" t="n"/>
      <c r="C168" s="26" t="n"/>
      <c r="D168" s="28" t="n"/>
      <c r="E168" s="26" t="n"/>
      <c r="F168" s="26" t="n"/>
      <c r="G168" s="29" t="n"/>
      <c r="H168" s="30" t="n"/>
      <c r="I168" s="30" t="n"/>
      <c r="J168" s="17">
        <f>IF(OR(G168="",H168=""),"",(H168+I168)*G168)</f>
        <v/>
      </c>
      <c r="K168" s="30" t="n"/>
      <c r="L168" s="17">
        <f>IF(J168="","",IF(M168="Lunas",0,J168-K168))</f>
        <v/>
      </c>
      <c r="M168" s="26" t="n"/>
      <c r="N168" s="26" t="n"/>
      <c r="O168" s="30" t="n"/>
      <c r="P168" s="28" t="n"/>
      <c r="Q168" s="17">
        <f>IF(J168="","",J168*Trip!$B$5)</f>
        <v/>
      </c>
      <c r="R168" s="30" t="n"/>
      <c r="S168" s="26" t="n"/>
      <c r="U168" s="9">
        <f>IF(TRIM(C168)="","",TRIM(C168)&amp;" | "&amp;TRIM(D168))</f>
        <v/>
      </c>
      <c r="V168" s="9">
        <f>IF(U168="","",IF(COUNTIF($U$2:U168,U168)=1,MAX($V$1:V167)+1,""))</f>
        <v/>
      </c>
      <c r="W168" s="9">
        <f>IF(TRIM(E168)="","",TRIM(E168)&amp;IF(TRIM(F168)="",""," — "&amp;TRIM(F168)))</f>
        <v/>
      </c>
      <c r="X168" s="9">
        <f>IF(W168="","",IF(COUNTIF($W$2:W168,W168)=1,MAX($X$1:X167)+1,""))</f>
        <v/>
      </c>
    </row>
    <row r="169">
      <c r="A169" s="26" t="n"/>
      <c r="B169" s="27" t="n"/>
      <c r="C169" s="26" t="n"/>
      <c r="D169" s="28" t="n"/>
      <c r="E169" s="26" t="n"/>
      <c r="F169" s="26" t="n"/>
      <c r="G169" s="29" t="n"/>
      <c r="H169" s="30" t="n"/>
      <c r="I169" s="30" t="n"/>
      <c r="J169" s="17">
        <f>IF(OR(G169="",H169=""),"",(H169+I169)*G169)</f>
        <v/>
      </c>
      <c r="K169" s="30" t="n"/>
      <c r="L169" s="17">
        <f>IF(J169="","",IF(M169="Lunas",0,J169-K169))</f>
        <v/>
      </c>
      <c r="M169" s="26" t="n"/>
      <c r="N169" s="26" t="n"/>
      <c r="O169" s="30" t="n"/>
      <c r="P169" s="28" t="n"/>
      <c r="Q169" s="17">
        <f>IF(J169="","",J169*Trip!$B$5)</f>
        <v/>
      </c>
      <c r="R169" s="30" t="n"/>
      <c r="S169" s="26" t="n"/>
      <c r="U169" s="9">
        <f>IF(TRIM(C169)="","",TRIM(C169)&amp;" | "&amp;TRIM(D169))</f>
        <v/>
      </c>
      <c r="V169" s="9">
        <f>IF(U169="","",IF(COUNTIF($U$2:U169,U169)=1,MAX($V$1:V168)+1,""))</f>
        <v/>
      </c>
      <c r="W169" s="9">
        <f>IF(TRIM(E169)="","",TRIM(E169)&amp;IF(TRIM(F169)="",""," — "&amp;TRIM(F169)))</f>
        <v/>
      </c>
      <c r="X169" s="9">
        <f>IF(W169="","",IF(COUNTIF($W$2:W169,W169)=1,MAX($X$1:X168)+1,""))</f>
        <v/>
      </c>
    </row>
    <row r="170">
      <c r="A170" s="26" t="n"/>
      <c r="B170" s="27" t="n"/>
      <c r="C170" s="26" t="n"/>
      <c r="D170" s="28" t="n"/>
      <c r="E170" s="26" t="n"/>
      <c r="F170" s="26" t="n"/>
      <c r="G170" s="29" t="n"/>
      <c r="H170" s="30" t="n"/>
      <c r="I170" s="30" t="n"/>
      <c r="J170" s="17">
        <f>IF(OR(G170="",H170=""),"",(H170+I170)*G170)</f>
        <v/>
      </c>
      <c r="K170" s="30" t="n"/>
      <c r="L170" s="17">
        <f>IF(J170="","",IF(M170="Lunas",0,J170-K170))</f>
        <v/>
      </c>
      <c r="M170" s="26" t="n"/>
      <c r="N170" s="26" t="n"/>
      <c r="O170" s="30" t="n"/>
      <c r="P170" s="28" t="n"/>
      <c r="Q170" s="17">
        <f>IF(J170="","",J170*Trip!$B$5)</f>
        <v/>
      </c>
      <c r="R170" s="30" t="n"/>
      <c r="S170" s="26" t="n"/>
      <c r="U170" s="9">
        <f>IF(TRIM(C170)="","",TRIM(C170)&amp;" | "&amp;TRIM(D170))</f>
        <v/>
      </c>
      <c r="V170" s="9">
        <f>IF(U170="","",IF(COUNTIF($U$2:U170,U170)=1,MAX($V$1:V169)+1,""))</f>
        <v/>
      </c>
      <c r="W170" s="9">
        <f>IF(TRIM(E170)="","",TRIM(E170)&amp;IF(TRIM(F170)="",""," — "&amp;TRIM(F170)))</f>
        <v/>
      </c>
      <c r="X170" s="9">
        <f>IF(W170="","",IF(COUNTIF($W$2:W170,W170)=1,MAX($X$1:X169)+1,""))</f>
        <v/>
      </c>
    </row>
    <row r="171">
      <c r="A171" s="26" t="n"/>
      <c r="B171" s="27" t="n"/>
      <c r="C171" s="26" t="n"/>
      <c r="D171" s="28" t="n"/>
      <c r="E171" s="26" t="n"/>
      <c r="F171" s="26" t="n"/>
      <c r="G171" s="29" t="n"/>
      <c r="H171" s="30" t="n"/>
      <c r="I171" s="30" t="n"/>
      <c r="J171" s="17">
        <f>IF(OR(G171="",H171=""),"",(H171+I171)*G171)</f>
        <v/>
      </c>
      <c r="K171" s="30" t="n"/>
      <c r="L171" s="17">
        <f>IF(J171="","",IF(M171="Lunas",0,J171-K171))</f>
        <v/>
      </c>
      <c r="M171" s="26" t="n"/>
      <c r="N171" s="26" t="n"/>
      <c r="O171" s="30" t="n"/>
      <c r="P171" s="28" t="n"/>
      <c r="Q171" s="17">
        <f>IF(J171="","",J171*Trip!$B$5)</f>
        <v/>
      </c>
      <c r="R171" s="30" t="n"/>
      <c r="S171" s="26" t="n"/>
      <c r="U171" s="9">
        <f>IF(TRIM(C171)="","",TRIM(C171)&amp;" | "&amp;TRIM(D171))</f>
        <v/>
      </c>
      <c r="V171" s="9">
        <f>IF(U171="","",IF(COUNTIF($U$2:U171,U171)=1,MAX($V$1:V170)+1,""))</f>
        <v/>
      </c>
      <c r="W171" s="9">
        <f>IF(TRIM(E171)="","",TRIM(E171)&amp;IF(TRIM(F171)="",""," — "&amp;TRIM(F171)))</f>
        <v/>
      </c>
      <c r="X171" s="9">
        <f>IF(W171="","",IF(COUNTIF($W$2:W171,W171)=1,MAX($X$1:X170)+1,""))</f>
        <v/>
      </c>
    </row>
    <row r="172">
      <c r="A172" s="26" t="n"/>
      <c r="B172" s="27" t="n"/>
      <c r="C172" s="26" t="n"/>
      <c r="D172" s="28" t="n"/>
      <c r="E172" s="26" t="n"/>
      <c r="F172" s="26" t="n"/>
      <c r="G172" s="29" t="n"/>
      <c r="H172" s="30" t="n"/>
      <c r="I172" s="30" t="n"/>
      <c r="J172" s="17">
        <f>IF(OR(G172="",H172=""),"",(H172+I172)*G172)</f>
        <v/>
      </c>
      <c r="K172" s="30" t="n"/>
      <c r="L172" s="17">
        <f>IF(J172="","",IF(M172="Lunas",0,J172-K172))</f>
        <v/>
      </c>
      <c r="M172" s="26" t="n"/>
      <c r="N172" s="26" t="n"/>
      <c r="O172" s="30" t="n"/>
      <c r="P172" s="28" t="n"/>
      <c r="Q172" s="17">
        <f>IF(J172="","",J172*Trip!$B$5)</f>
        <v/>
      </c>
      <c r="R172" s="30" t="n"/>
      <c r="S172" s="26" t="n"/>
      <c r="U172" s="9">
        <f>IF(TRIM(C172)="","",TRIM(C172)&amp;" | "&amp;TRIM(D172))</f>
        <v/>
      </c>
      <c r="V172" s="9">
        <f>IF(U172="","",IF(COUNTIF($U$2:U172,U172)=1,MAX($V$1:V171)+1,""))</f>
        <v/>
      </c>
      <c r="W172" s="9">
        <f>IF(TRIM(E172)="","",TRIM(E172)&amp;IF(TRIM(F172)="",""," — "&amp;TRIM(F172)))</f>
        <v/>
      </c>
      <c r="X172" s="9">
        <f>IF(W172="","",IF(COUNTIF($W$2:W172,W172)=1,MAX($X$1:X171)+1,""))</f>
        <v/>
      </c>
    </row>
    <row r="173">
      <c r="A173" s="26" t="n"/>
      <c r="B173" s="27" t="n"/>
      <c r="C173" s="26" t="n"/>
      <c r="D173" s="28" t="n"/>
      <c r="E173" s="26" t="n"/>
      <c r="F173" s="26" t="n"/>
      <c r="G173" s="29" t="n"/>
      <c r="H173" s="30" t="n"/>
      <c r="I173" s="30" t="n"/>
      <c r="J173" s="17">
        <f>IF(OR(G173="",H173=""),"",(H173+I173)*G173)</f>
        <v/>
      </c>
      <c r="K173" s="30" t="n"/>
      <c r="L173" s="17">
        <f>IF(J173="","",IF(M173="Lunas",0,J173-K173))</f>
        <v/>
      </c>
      <c r="M173" s="26" t="n"/>
      <c r="N173" s="26" t="n"/>
      <c r="O173" s="30" t="n"/>
      <c r="P173" s="28" t="n"/>
      <c r="Q173" s="17">
        <f>IF(J173="","",J173*Trip!$B$5)</f>
        <v/>
      </c>
      <c r="R173" s="30" t="n"/>
      <c r="S173" s="26" t="n"/>
      <c r="U173" s="9">
        <f>IF(TRIM(C173)="","",TRIM(C173)&amp;" | "&amp;TRIM(D173))</f>
        <v/>
      </c>
      <c r="V173" s="9">
        <f>IF(U173="","",IF(COUNTIF($U$2:U173,U173)=1,MAX($V$1:V172)+1,""))</f>
        <v/>
      </c>
      <c r="W173" s="9">
        <f>IF(TRIM(E173)="","",TRIM(E173)&amp;IF(TRIM(F173)="",""," — "&amp;TRIM(F173)))</f>
        <v/>
      </c>
      <c r="X173" s="9">
        <f>IF(W173="","",IF(COUNTIF($W$2:W173,W173)=1,MAX($X$1:X172)+1,""))</f>
        <v/>
      </c>
    </row>
    <row r="174">
      <c r="A174" s="26" t="n"/>
      <c r="B174" s="27" t="n"/>
      <c r="C174" s="26" t="n"/>
      <c r="D174" s="28" t="n"/>
      <c r="E174" s="26" t="n"/>
      <c r="F174" s="26" t="n"/>
      <c r="G174" s="29" t="n"/>
      <c r="H174" s="30" t="n"/>
      <c r="I174" s="30" t="n"/>
      <c r="J174" s="17">
        <f>IF(OR(G174="",H174=""),"",(H174+I174)*G174)</f>
        <v/>
      </c>
      <c r="K174" s="30" t="n"/>
      <c r="L174" s="17">
        <f>IF(J174="","",IF(M174="Lunas",0,J174-K174))</f>
        <v/>
      </c>
      <c r="M174" s="26" t="n"/>
      <c r="N174" s="26" t="n"/>
      <c r="O174" s="30" t="n"/>
      <c r="P174" s="28" t="n"/>
      <c r="Q174" s="17">
        <f>IF(J174="","",J174*Trip!$B$5)</f>
        <v/>
      </c>
      <c r="R174" s="30" t="n"/>
      <c r="S174" s="26" t="n"/>
      <c r="U174" s="9">
        <f>IF(TRIM(C174)="","",TRIM(C174)&amp;" | "&amp;TRIM(D174))</f>
        <v/>
      </c>
      <c r="V174" s="9">
        <f>IF(U174="","",IF(COUNTIF($U$2:U174,U174)=1,MAX($V$1:V173)+1,""))</f>
        <v/>
      </c>
      <c r="W174" s="9">
        <f>IF(TRIM(E174)="","",TRIM(E174)&amp;IF(TRIM(F174)="",""," — "&amp;TRIM(F174)))</f>
        <v/>
      </c>
      <c r="X174" s="9">
        <f>IF(W174="","",IF(COUNTIF($W$2:W174,W174)=1,MAX($X$1:X173)+1,""))</f>
        <v/>
      </c>
    </row>
    <row r="175">
      <c r="A175" s="26" t="n"/>
      <c r="B175" s="27" t="n"/>
      <c r="C175" s="26" t="n"/>
      <c r="D175" s="28" t="n"/>
      <c r="E175" s="26" t="n"/>
      <c r="F175" s="26" t="n"/>
      <c r="G175" s="29" t="n"/>
      <c r="H175" s="30" t="n"/>
      <c r="I175" s="30" t="n"/>
      <c r="J175" s="17">
        <f>IF(OR(G175="",H175=""),"",(H175+I175)*G175)</f>
        <v/>
      </c>
      <c r="K175" s="30" t="n"/>
      <c r="L175" s="17">
        <f>IF(J175="","",IF(M175="Lunas",0,J175-K175))</f>
        <v/>
      </c>
      <c r="M175" s="26" t="n"/>
      <c r="N175" s="26" t="n"/>
      <c r="O175" s="30" t="n"/>
      <c r="P175" s="28" t="n"/>
      <c r="Q175" s="17">
        <f>IF(J175="","",J175*Trip!$B$5)</f>
        <v/>
      </c>
      <c r="R175" s="30" t="n"/>
      <c r="S175" s="26" t="n"/>
      <c r="U175" s="9">
        <f>IF(TRIM(C175)="","",TRIM(C175)&amp;" | "&amp;TRIM(D175))</f>
        <v/>
      </c>
      <c r="V175" s="9">
        <f>IF(U175="","",IF(COUNTIF($U$2:U175,U175)=1,MAX($V$1:V174)+1,""))</f>
        <v/>
      </c>
      <c r="W175" s="9">
        <f>IF(TRIM(E175)="","",TRIM(E175)&amp;IF(TRIM(F175)="",""," — "&amp;TRIM(F175)))</f>
        <v/>
      </c>
      <c r="X175" s="9">
        <f>IF(W175="","",IF(COUNTIF($W$2:W175,W175)=1,MAX($X$1:X174)+1,""))</f>
        <v/>
      </c>
    </row>
    <row r="176">
      <c r="A176" s="26" t="n"/>
      <c r="B176" s="27" t="n"/>
      <c r="C176" s="26" t="n"/>
      <c r="D176" s="28" t="n"/>
      <c r="E176" s="26" t="n"/>
      <c r="F176" s="26" t="n"/>
      <c r="G176" s="29" t="n"/>
      <c r="H176" s="30" t="n"/>
      <c r="I176" s="30" t="n"/>
      <c r="J176" s="17">
        <f>IF(OR(G176="",H176=""),"",(H176+I176)*G176)</f>
        <v/>
      </c>
      <c r="K176" s="30" t="n"/>
      <c r="L176" s="17">
        <f>IF(J176="","",IF(M176="Lunas",0,J176-K176))</f>
        <v/>
      </c>
      <c r="M176" s="26" t="n"/>
      <c r="N176" s="26" t="n"/>
      <c r="O176" s="30" t="n"/>
      <c r="P176" s="28" t="n"/>
      <c r="Q176" s="17">
        <f>IF(J176="","",J176*Trip!$B$5)</f>
        <v/>
      </c>
      <c r="R176" s="30" t="n"/>
      <c r="S176" s="26" t="n"/>
      <c r="U176" s="9">
        <f>IF(TRIM(C176)="","",TRIM(C176)&amp;" | "&amp;TRIM(D176))</f>
        <v/>
      </c>
      <c r="V176" s="9">
        <f>IF(U176="","",IF(COUNTIF($U$2:U176,U176)=1,MAX($V$1:V175)+1,""))</f>
        <v/>
      </c>
      <c r="W176" s="9">
        <f>IF(TRIM(E176)="","",TRIM(E176)&amp;IF(TRIM(F176)="",""," — "&amp;TRIM(F176)))</f>
        <v/>
      </c>
      <c r="X176" s="9">
        <f>IF(W176="","",IF(COUNTIF($W$2:W176,W176)=1,MAX($X$1:X175)+1,""))</f>
        <v/>
      </c>
    </row>
    <row r="177">
      <c r="A177" s="26" t="n"/>
      <c r="B177" s="27" t="n"/>
      <c r="C177" s="26" t="n"/>
      <c r="D177" s="28" t="n"/>
      <c r="E177" s="26" t="n"/>
      <c r="F177" s="26" t="n"/>
      <c r="G177" s="29" t="n"/>
      <c r="H177" s="30" t="n"/>
      <c r="I177" s="30" t="n"/>
      <c r="J177" s="17">
        <f>IF(OR(G177="",H177=""),"",(H177+I177)*G177)</f>
        <v/>
      </c>
      <c r="K177" s="30" t="n"/>
      <c r="L177" s="17">
        <f>IF(J177="","",IF(M177="Lunas",0,J177-K177))</f>
        <v/>
      </c>
      <c r="M177" s="26" t="n"/>
      <c r="N177" s="26" t="n"/>
      <c r="O177" s="30" t="n"/>
      <c r="P177" s="28" t="n"/>
      <c r="Q177" s="17">
        <f>IF(J177="","",J177*Trip!$B$5)</f>
        <v/>
      </c>
      <c r="R177" s="30" t="n"/>
      <c r="S177" s="26" t="n"/>
      <c r="U177" s="9">
        <f>IF(TRIM(C177)="","",TRIM(C177)&amp;" | "&amp;TRIM(D177))</f>
        <v/>
      </c>
      <c r="V177" s="9">
        <f>IF(U177="","",IF(COUNTIF($U$2:U177,U177)=1,MAX($V$1:V176)+1,""))</f>
        <v/>
      </c>
      <c r="W177" s="9">
        <f>IF(TRIM(E177)="","",TRIM(E177)&amp;IF(TRIM(F177)="",""," — "&amp;TRIM(F177)))</f>
        <v/>
      </c>
      <c r="X177" s="9">
        <f>IF(W177="","",IF(COUNTIF($W$2:W177,W177)=1,MAX($X$1:X176)+1,""))</f>
        <v/>
      </c>
    </row>
    <row r="178">
      <c r="A178" s="26" t="n"/>
      <c r="B178" s="27" t="n"/>
      <c r="C178" s="26" t="n"/>
      <c r="D178" s="28" t="n"/>
      <c r="E178" s="26" t="n"/>
      <c r="F178" s="26" t="n"/>
      <c r="G178" s="29" t="n"/>
      <c r="H178" s="30" t="n"/>
      <c r="I178" s="30" t="n"/>
      <c r="J178" s="17">
        <f>IF(OR(G178="",H178=""),"",(H178+I178)*G178)</f>
        <v/>
      </c>
      <c r="K178" s="30" t="n"/>
      <c r="L178" s="17">
        <f>IF(J178="","",IF(M178="Lunas",0,J178-K178))</f>
        <v/>
      </c>
      <c r="M178" s="26" t="n"/>
      <c r="N178" s="26" t="n"/>
      <c r="O178" s="30" t="n"/>
      <c r="P178" s="28" t="n"/>
      <c r="Q178" s="17">
        <f>IF(J178="","",J178*Trip!$B$5)</f>
        <v/>
      </c>
      <c r="R178" s="30" t="n"/>
      <c r="S178" s="26" t="n"/>
      <c r="U178" s="9">
        <f>IF(TRIM(C178)="","",TRIM(C178)&amp;" | "&amp;TRIM(D178))</f>
        <v/>
      </c>
      <c r="V178" s="9">
        <f>IF(U178="","",IF(COUNTIF($U$2:U178,U178)=1,MAX($V$1:V177)+1,""))</f>
        <v/>
      </c>
      <c r="W178" s="9">
        <f>IF(TRIM(E178)="","",TRIM(E178)&amp;IF(TRIM(F178)="",""," — "&amp;TRIM(F178)))</f>
        <v/>
      </c>
      <c r="X178" s="9">
        <f>IF(W178="","",IF(COUNTIF($W$2:W178,W178)=1,MAX($X$1:X177)+1,""))</f>
        <v/>
      </c>
    </row>
    <row r="179">
      <c r="A179" s="26" t="n"/>
      <c r="B179" s="27" t="n"/>
      <c r="C179" s="26" t="n"/>
      <c r="D179" s="28" t="n"/>
      <c r="E179" s="26" t="n"/>
      <c r="F179" s="26" t="n"/>
      <c r="G179" s="29" t="n"/>
      <c r="H179" s="30" t="n"/>
      <c r="I179" s="30" t="n"/>
      <c r="J179" s="17">
        <f>IF(OR(G179="",H179=""),"",(H179+I179)*G179)</f>
        <v/>
      </c>
      <c r="K179" s="30" t="n"/>
      <c r="L179" s="17">
        <f>IF(J179="","",IF(M179="Lunas",0,J179-K179))</f>
        <v/>
      </c>
      <c r="M179" s="26" t="n"/>
      <c r="N179" s="26" t="n"/>
      <c r="O179" s="30" t="n"/>
      <c r="P179" s="28" t="n"/>
      <c r="Q179" s="17">
        <f>IF(J179="","",J179*Trip!$B$5)</f>
        <v/>
      </c>
      <c r="R179" s="30" t="n"/>
      <c r="S179" s="26" t="n"/>
      <c r="U179" s="9">
        <f>IF(TRIM(C179)="","",TRIM(C179)&amp;" | "&amp;TRIM(D179))</f>
        <v/>
      </c>
      <c r="V179" s="9">
        <f>IF(U179="","",IF(COUNTIF($U$2:U179,U179)=1,MAX($V$1:V178)+1,""))</f>
        <v/>
      </c>
      <c r="W179" s="9">
        <f>IF(TRIM(E179)="","",TRIM(E179)&amp;IF(TRIM(F179)="",""," — "&amp;TRIM(F179)))</f>
        <v/>
      </c>
      <c r="X179" s="9">
        <f>IF(W179="","",IF(COUNTIF($W$2:W179,W179)=1,MAX($X$1:X178)+1,""))</f>
        <v/>
      </c>
    </row>
    <row r="180">
      <c r="A180" s="26" t="n"/>
      <c r="B180" s="27" t="n"/>
      <c r="C180" s="26" t="n"/>
      <c r="D180" s="28" t="n"/>
      <c r="E180" s="26" t="n"/>
      <c r="F180" s="26" t="n"/>
      <c r="G180" s="29" t="n"/>
      <c r="H180" s="30" t="n"/>
      <c r="I180" s="30" t="n"/>
      <c r="J180" s="17">
        <f>IF(OR(G180="",H180=""),"",(H180+I180)*G180)</f>
        <v/>
      </c>
      <c r="K180" s="30" t="n"/>
      <c r="L180" s="17">
        <f>IF(J180="","",IF(M180="Lunas",0,J180-K180))</f>
        <v/>
      </c>
      <c r="M180" s="26" t="n"/>
      <c r="N180" s="26" t="n"/>
      <c r="O180" s="30" t="n"/>
      <c r="P180" s="28" t="n"/>
      <c r="Q180" s="17">
        <f>IF(J180="","",J180*Trip!$B$5)</f>
        <v/>
      </c>
      <c r="R180" s="30" t="n"/>
      <c r="S180" s="26" t="n"/>
      <c r="U180" s="9">
        <f>IF(TRIM(C180)="","",TRIM(C180)&amp;" | "&amp;TRIM(D180))</f>
        <v/>
      </c>
      <c r="V180" s="9">
        <f>IF(U180="","",IF(COUNTIF($U$2:U180,U180)=1,MAX($V$1:V179)+1,""))</f>
        <v/>
      </c>
      <c r="W180" s="9">
        <f>IF(TRIM(E180)="","",TRIM(E180)&amp;IF(TRIM(F180)="",""," — "&amp;TRIM(F180)))</f>
        <v/>
      </c>
      <c r="X180" s="9">
        <f>IF(W180="","",IF(COUNTIF($W$2:W180,W180)=1,MAX($X$1:X179)+1,""))</f>
        <v/>
      </c>
    </row>
    <row r="181">
      <c r="A181" s="26" t="n"/>
      <c r="B181" s="27" t="n"/>
      <c r="C181" s="26" t="n"/>
      <c r="D181" s="28" t="n"/>
      <c r="E181" s="26" t="n"/>
      <c r="F181" s="26" t="n"/>
      <c r="G181" s="29" t="n"/>
      <c r="H181" s="30" t="n"/>
      <c r="I181" s="30" t="n"/>
      <c r="J181" s="17">
        <f>IF(OR(G181="",H181=""),"",(H181+I181)*G181)</f>
        <v/>
      </c>
      <c r="K181" s="30" t="n"/>
      <c r="L181" s="17">
        <f>IF(J181="","",IF(M181="Lunas",0,J181-K181))</f>
        <v/>
      </c>
      <c r="M181" s="26" t="n"/>
      <c r="N181" s="26" t="n"/>
      <c r="O181" s="30" t="n"/>
      <c r="P181" s="28" t="n"/>
      <c r="Q181" s="17">
        <f>IF(J181="","",J181*Trip!$B$5)</f>
        <v/>
      </c>
      <c r="R181" s="30" t="n"/>
      <c r="S181" s="26" t="n"/>
      <c r="U181" s="9">
        <f>IF(TRIM(C181)="","",TRIM(C181)&amp;" | "&amp;TRIM(D181))</f>
        <v/>
      </c>
      <c r="V181" s="9">
        <f>IF(U181="","",IF(COUNTIF($U$2:U181,U181)=1,MAX($V$1:V180)+1,""))</f>
        <v/>
      </c>
      <c r="W181" s="9">
        <f>IF(TRIM(E181)="","",TRIM(E181)&amp;IF(TRIM(F181)="",""," — "&amp;TRIM(F181)))</f>
        <v/>
      </c>
      <c r="X181" s="9">
        <f>IF(W181="","",IF(COUNTIF($W$2:W181,W181)=1,MAX($X$1:X180)+1,""))</f>
        <v/>
      </c>
    </row>
    <row r="182">
      <c r="A182" s="26" t="n"/>
      <c r="B182" s="27" t="n"/>
      <c r="C182" s="26" t="n"/>
      <c r="D182" s="28" t="n"/>
      <c r="E182" s="26" t="n"/>
      <c r="F182" s="26" t="n"/>
      <c r="G182" s="29" t="n"/>
      <c r="H182" s="30" t="n"/>
      <c r="I182" s="30" t="n"/>
      <c r="J182" s="17">
        <f>IF(OR(G182="",H182=""),"",(H182+I182)*G182)</f>
        <v/>
      </c>
      <c r="K182" s="30" t="n"/>
      <c r="L182" s="17">
        <f>IF(J182="","",IF(M182="Lunas",0,J182-K182))</f>
        <v/>
      </c>
      <c r="M182" s="26" t="n"/>
      <c r="N182" s="26" t="n"/>
      <c r="O182" s="30" t="n"/>
      <c r="P182" s="28" t="n"/>
      <c r="Q182" s="17">
        <f>IF(J182="","",J182*Trip!$B$5)</f>
        <v/>
      </c>
      <c r="R182" s="30" t="n"/>
      <c r="S182" s="26" t="n"/>
      <c r="U182" s="9">
        <f>IF(TRIM(C182)="","",TRIM(C182)&amp;" | "&amp;TRIM(D182))</f>
        <v/>
      </c>
      <c r="V182" s="9">
        <f>IF(U182="","",IF(COUNTIF($U$2:U182,U182)=1,MAX($V$1:V181)+1,""))</f>
        <v/>
      </c>
      <c r="W182" s="9">
        <f>IF(TRIM(E182)="","",TRIM(E182)&amp;IF(TRIM(F182)="",""," — "&amp;TRIM(F182)))</f>
        <v/>
      </c>
      <c r="X182" s="9">
        <f>IF(W182="","",IF(COUNTIF($W$2:W182,W182)=1,MAX($X$1:X181)+1,""))</f>
        <v/>
      </c>
    </row>
    <row r="183">
      <c r="A183" s="26" t="n"/>
      <c r="B183" s="27" t="n"/>
      <c r="C183" s="26" t="n"/>
      <c r="D183" s="28" t="n"/>
      <c r="E183" s="26" t="n"/>
      <c r="F183" s="26" t="n"/>
      <c r="G183" s="29" t="n"/>
      <c r="H183" s="30" t="n"/>
      <c r="I183" s="30" t="n"/>
      <c r="J183" s="17">
        <f>IF(OR(G183="",H183=""),"",(H183+I183)*G183)</f>
        <v/>
      </c>
      <c r="K183" s="30" t="n"/>
      <c r="L183" s="17">
        <f>IF(J183="","",IF(M183="Lunas",0,J183-K183))</f>
        <v/>
      </c>
      <c r="M183" s="26" t="n"/>
      <c r="N183" s="26" t="n"/>
      <c r="O183" s="30" t="n"/>
      <c r="P183" s="28" t="n"/>
      <c r="Q183" s="17">
        <f>IF(J183="","",J183*Trip!$B$5)</f>
        <v/>
      </c>
      <c r="R183" s="30" t="n"/>
      <c r="S183" s="26" t="n"/>
      <c r="U183" s="9">
        <f>IF(TRIM(C183)="","",TRIM(C183)&amp;" | "&amp;TRIM(D183))</f>
        <v/>
      </c>
      <c r="V183" s="9">
        <f>IF(U183="","",IF(COUNTIF($U$2:U183,U183)=1,MAX($V$1:V182)+1,""))</f>
        <v/>
      </c>
      <c r="W183" s="9">
        <f>IF(TRIM(E183)="","",TRIM(E183)&amp;IF(TRIM(F183)="",""," — "&amp;TRIM(F183)))</f>
        <v/>
      </c>
      <c r="X183" s="9">
        <f>IF(W183="","",IF(COUNTIF($W$2:W183,W183)=1,MAX($X$1:X182)+1,""))</f>
        <v/>
      </c>
    </row>
    <row r="184">
      <c r="A184" s="26" t="n"/>
      <c r="B184" s="27" t="n"/>
      <c r="C184" s="26" t="n"/>
      <c r="D184" s="28" t="n"/>
      <c r="E184" s="26" t="n"/>
      <c r="F184" s="26" t="n"/>
      <c r="G184" s="29" t="n"/>
      <c r="H184" s="30" t="n"/>
      <c r="I184" s="30" t="n"/>
      <c r="J184" s="17">
        <f>IF(OR(G184="",H184=""),"",(H184+I184)*G184)</f>
        <v/>
      </c>
      <c r="K184" s="30" t="n"/>
      <c r="L184" s="17">
        <f>IF(J184="","",IF(M184="Lunas",0,J184-K184))</f>
        <v/>
      </c>
      <c r="M184" s="26" t="n"/>
      <c r="N184" s="26" t="n"/>
      <c r="O184" s="30" t="n"/>
      <c r="P184" s="28" t="n"/>
      <c r="Q184" s="17">
        <f>IF(J184="","",J184*Trip!$B$5)</f>
        <v/>
      </c>
      <c r="R184" s="30" t="n"/>
      <c r="S184" s="26" t="n"/>
      <c r="U184" s="9">
        <f>IF(TRIM(C184)="","",TRIM(C184)&amp;" | "&amp;TRIM(D184))</f>
        <v/>
      </c>
      <c r="V184" s="9">
        <f>IF(U184="","",IF(COUNTIF($U$2:U184,U184)=1,MAX($V$1:V183)+1,""))</f>
        <v/>
      </c>
      <c r="W184" s="9">
        <f>IF(TRIM(E184)="","",TRIM(E184)&amp;IF(TRIM(F184)="",""," — "&amp;TRIM(F184)))</f>
        <v/>
      </c>
      <c r="X184" s="9">
        <f>IF(W184="","",IF(COUNTIF($W$2:W184,W184)=1,MAX($X$1:X183)+1,""))</f>
        <v/>
      </c>
    </row>
    <row r="185">
      <c r="A185" s="26" t="n"/>
      <c r="B185" s="27" t="n"/>
      <c r="C185" s="26" t="n"/>
      <c r="D185" s="28" t="n"/>
      <c r="E185" s="26" t="n"/>
      <c r="F185" s="26" t="n"/>
      <c r="G185" s="29" t="n"/>
      <c r="H185" s="30" t="n"/>
      <c r="I185" s="30" t="n"/>
      <c r="J185" s="17">
        <f>IF(OR(G185="",H185=""),"",(H185+I185)*G185)</f>
        <v/>
      </c>
      <c r="K185" s="30" t="n"/>
      <c r="L185" s="17">
        <f>IF(J185="","",IF(M185="Lunas",0,J185-K185))</f>
        <v/>
      </c>
      <c r="M185" s="26" t="n"/>
      <c r="N185" s="26" t="n"/>
      <c r="O185" s="30" t="n"/>
      <c r="P185" s="28" t="n"/>
      <c r="Q185" s="17">
        <f>IF(J185="","",J185*Trip!$B$5)</f>
        <v/>
      </c>
      <c r="R185" s="30" t="n"/>
      <c r="S185" s="26" t="n"/>
      <c r="U185" s="9">
        <f>IF(TRIM(C185)="","",TRIM(C185)&amp;" | "&amp;TRIM(D185))</f>
        <v/>
      </c>
      <c r="V185" s="9">
        <f>IF(U185="","",IF(COUNTIF($U$2:U185,U185)=1,MAX($V$1:V184)+1,""))</f>
        <v/>
      </c>
      <c r="W185" s="9">
        <f>IF(TRIM(E185)="","",TRIM(E185)&amp;IF(TRIM(F185)="",""," — "&amp;TRIM(F185)))</f>
        <v/>
      </c>
      <c r="X185" s="9">
        <f>IF(W185="","",IF(COUNTIF($W$2:W185,W185)=1,MAX($X$1:X184)+1,""))</f>
        <v/>
      </c>
    </row>
    <row r="186">
      <c r="A186" s="26" t="n"/>
      <c r="B186" s="27" t="n"/>
      <c r="C186" s="26" t="n"/>
      <c r="D186" s="28" t="n"/>
      <c r="E186" s="26" t="n"/>
      <c r="F186" s="26" t="n"/>
      <c r="G186" s="29" t="n"/>
      <c r="H186" s="30" t="n"/>
      <c r="I186" s="30" t="n"/>
      <c r="J186" s="17">
        <f>IF(OR(G186="",H186=""),"",(H186+I186)*G186)</f>
        <v/>
      </c>
      <c r="K186" s="30" t="n"/>
      <c r="L186" s="17">
        <f>IF(J186="","",IF(M186="Lunas",0,J186-K186))</f>
        <v/>
      </c>
      <c r="M186" s="26" t="n"/>
      <c r="N186" s="26" t="n"/>
      <c r="O186" s="30" t="n"/>
      <c r="P186" s="28" t="n"/>
      <c r="Q186" s="17">
        <f>IF(J186="","",J186*Trip!$B$5)</f>
        <v/>
      </c>
      <c r="R186" s="30" t="n"/>
      <c r="S186" s="26" t="n"/>
      <c r="U186" s="9">
        <f>IF(TRIM(C186)="","",TRIM(C186)&amp;" | "&amp;TRIM(D186))</f>
        <v/>
      </c>
      <c r="V186" s="9">
        <f>IF(U186="","",IF(COUNTIF($U$2:U186,U186)=1,MAX($V$1:V185)+1,""))</f>
        <v/>
      </c>
      <c r="W186" s="9">
        <f>IF(TRIM(E186)="","",TRIM(E186)&amp;IF(TRIM(F186)="",""," — "&amp;TRIM(F186)))</f>
        <v/>
      </c>
      <c r="X186" s="9">
        <f>IF(W186="","",IF(COUNTIF($W$2:W186,W186)=1,MAX($X$1:X185)+1,""))</f>
        <v/>
      </c>
    </row>
    <row r="187">
      <c r="A187" s="26" t="n"/>
      <c r="B187" s="27" t="n"/>
      <c r="C187" s="26" t="n"/>
      <c r="D187" s="28" t="n"/>
      <c r="E187" s="26" t="n"/>
      <c r="F187" s="26" t="n"/>
      <c r="G187" s="29" t="n"/>
      <c r="H187" s="30" t="n"/>
      <c r="I187" s="30" t="n"/>
      <c r="J187" s="17">
        <f>IF(OR(G187="",H187=""),"",(H187+I187)*G187)</f>
        <v/>
      </c>
      <c r="K187" s="30" t="n"/>
      <c r="L187" s="17">
        <f>IF(J187="","",IF(M187="Lunas",0,J187-K187))</f>
        <v/>
      </c>
      <c r="M187" s="26" t="n"/>
      <c r="N187" s="26" t="n"/>
      <c r="O187" s="30" t="n"/>
      <c r="P187" s="28" t="n"/>
      <c r="Q187" s="17">
        <f>IF(J187="","",J187*Trip!$B$5)</f>
        <v/>
      </c>
      <c r="R187" s="30" t="n"/>
      <c r="S187" s="26" t="n"/>
      <c r="U187" s="9">
        <f>IF(TRIM(C187)="","",TRIM(C187)&amp;" | "&amp;TRIM(D187))</f>
        <v/>
      </c>
      <c r="V187" s="9">
        <f>IF(U187="","",IF(COUNTIF($U$2:U187,U187)=1,MAX($V$1:V186)+1,""))</f>
        <v/>
      </c>
      <c r="W187" s="9">
        <f>IF(TRIM(E187)="","",TRIM(E187)&amp;IF(TRIM(F187)="",""," — "&amp;TRIM(F187)))</f>
        <v/>
      </c>
      <c r="X187" s="9">
        <f>IF(W187="","",IF(COUNTIF($W$2:W187,W187)=1,MAX($X$1:X186)+1,""))</f>
        <v/>
      </c>
    </row>
    <row r="188">
      <c r="A188" s="26" t="n"/>
      <c r="B188" s="27" t="n"/>
      <c r="C188" s="26" t="n"/>
      <c r="D188" s="28" t="n"/>
      <c r="E188" s="26" t="n"/>
      <c r="F188" s="26" t="n"/>
      <c r="G188" s="29" t="n"/>
      <c r="H188" s="30" t="n"/>
      <c r="I188" s="30" t="n"/>
      <c r="J188" s="17">
        <f>IF(OR(G188="",H188=""),"",(H188+I188)*G188)</f>
        <v/>
      </c>
      <c r="K188" s="30" t="n"/>
      <c r="L188" s="17">
        <f>IF(J188="","",IF(M188="Lunas",0,J188-K188))</f>
        <v/>
      </c>
      <c r="M188" s="26" t="n"/>
      <c r="N188" s="26" t="n"/>
      <c r="O188" s="30" t="n"/>
      <c r="P188" s="28" t="n"/>
      <c r="Q188" s="17">
        <f>IF(J188="","",J188*Trip!$B$5)</f>
        <v/>
      </c>
      <c r="R188" s="30" t="n"/>
      <c r="S188" s="26" t="n"/>
      <c r="U188" s="9">
        <f>IF(TRIM(C188)="","",TRIM(C188)&amp;" | "&amp;TRIM(D188))</f>
        <v/>
      </c>
      <c r="V188" s="9">
        <f>IF(U188="","",IF(COUNTIF($U$2:U188,U188)=1,MAX($V$1:V187)+1,""))</f>
        <v/>
      </c>
      <c r="W188" s="9">
        <f>IF(TRIM(E188)="","",TRIM(E188)&amp;IF(TRIM(F188)="",""," — "&amp;TRIM(F188)))</f>
        <v/>
      </c>
      <c r="X188" s="9">
        <f>IF(W188="","",IF(COUNTIF($W$2:W188,W188)=1,MAX($X$1:X187)+1,""))</f>
        <v/>
      </c>
    </row>
    <row r="189">
      <c r="A189" s="26" t="n"/>
      <c r="B189" s="27" t="n"/>
      <c r="C189" s="26" t="n"/>
      <c r="D189" s="28" t="n"/>
      <c r="E189" s="26" t="n"/>
      <c r="F189" s="26" t="n"/>
      <c r="G189" s="29" t="n"/>
      <c r="H189" s="30" t="n"/>
      <c r="I189" s="30" t="n"/>
      <c r="J189" s="17">
        <f>IF(OR(G189="",H189=""),"",(H189+I189)*G189)</f>
        <v/>
      </c>
      <c r="K189" s="30" t="n"/>
      <c r="L189" s="17">
        <f>IF(J189="","",IF(M189="Lunas",0,J189-K189))</f>
        <v/>
      </c>
      <c r="M189" s="26" t="n"/>
      <c r="N189" s="26" t="n"/>
      <c r="O189" s="30" t="n"/>
      <c r="P189" s="28" t="n"/>
      <c r="Q189" s="17">
        <f>IF(J189="","",J189*Trip!$B$5)</f>
        <v/>
      </c>
      <c r="R189" s="30" t="n"/>
      <c r="S189" s="26" t="n"/>
      <c r="U189" s="9">
        <f>IF(TRIM(C189)="","",TRIM(C189)&amp;" | "&amp;TRIM(D189))</f>
        <v/>
      </c>
      <c r="V189" s="9">
        <f>IF(U189="","",IF(COUNTIF($U$2:U189,U189)=1,MAX($V$1:V188)+1,""))</f>
        <v/>
      </c>
      <c r="W189" s="9">
        <f>IF(TRIM(E189)="","",TRIM(E189)&amp;IF(TRIM(F189)="",""," — "&amp;TRIM(F189)))</f>
        <v/>
      </c>
      <c r="X189" s="9">
        <f>IF(W189="","",IF(COUNTIF($W$2:W189,W189)=1,MAX($X$1:X188)+1,""))</f>
        <v/>
      </c>
    </row>
    <row r="190">
      <c r="A190" s="26" t="n"/>
      <c r="B190" s="27" t="n"/>
      <c r="C190" s="26" t="n"/>
      <c r="D190" s="28" t="n"/>
      <c r="E190" s="26" t="n"/>
      <c r="F190" s="26" t="n"/>
      <c r="G190" s="29" t="n"/>
      <c r="H190" s="30" t="n"/>
      <c r="I190" s="30" t="n"/>
      <c r="J190" s="17">
        <f>IF(OR(G190="",H190=""),"",(H190+I190)*G190)</f>
        <v/>
      </c>
      <c r="K190" s="30" t="n"/>
      <c r="L190" s="17">
        <f>IF(J190="","",IF(M190="Lunas",0,J190-K190))</f>
        <v/>
      </c>
      <c r="M190" s="26" t="n"/>
      <c r="N190" s="26" t="n"/>
      <c r="O190" s="30" t="n"/>
      <c r="P190" s="28" t="n"/>
      <c r="Q190" s="17">
        <f>IF(J190="","",J190*Trip!$B$5)</f>
        <v/>
      </c>
      <c r="R190" s="30" t="n"/>
      <c r="S190" s="26" t="n"/>
      <c r="U190" s="9">
        <f>IF(TRIM(C190)="","",TRIM(C190)&amp;" | "&amp;TRIM(D190))</f>
        <v/>
      </c>
      <c r="V190" s="9">
        <f>IF(U190="","",IF(COUNTIF($U$2:U190,U190)=1,MAX($V$1:V189)+1,""))</f>
        <v/>
      </c>
      <c r="W190" s="9">
        <f>IF(TRIM(E190)="","",TRIM(E190)&amp;IF(TRIM(F190)="",""," — "&amp;TRIM(F190)))</f>
        <v/>
      </c>
      <c r="X190" s="9">
        <f>IF(W190="","",IF(COUNTIF($W$2:W190,W190)=1,MAX($X$1:X189)+1,""))</f>
        <v/>
      </c>
    </row>
    <row r="191">
      <c r="A191" s="26" t="n"/>
      <c r="B191" s="27" t="n"/>
      <c r="C191" s="26" t="n"/>
      <c r="D191" s="28" t="n"/>
      <c r="E191" s="26" t="n"/>
      <c r="F191" s="26" t="n"/>
      <c r="G191" s="29" t="n"/>
      <c r="H191" s="30" t="n"/>
      <c r="I191" s="30" t="n"/>
      <c r="J191" s="17">
        <f>IF(OR(G191="",H191=""),"",(H191+I191)*G191)</f>
        <v/>
      </c>
      <c r="K191" s="30" t="n"/>
      <c r="L191" s="17">
        <f>IF(J191="","",IF(M191="Lunas",0,J191-K191))</f>
        <v/>
      </c>
      <c r="M191" s="26" t="n"/>
      <c r="N191" s="26" t="n"/>
      <c r="O191" s="30" t="n"/>
      <c r="P191" s="28" t="n"/>
      <c r="Q191" s="17">
        <f>IF(J191="","",J191*Trip!$B$5)</f>
        <v/>
      </c>
      <c r="R191" s="30" t="n"/>
      <c r="S191" s="26" t="n"/>
      <c r="U191" s="9">
        <f>IF(TRIM(C191)="","",TRIM(C191)&amp;" | "&amp;TRIM(D191))</f>
        <v/>
      </c>
      <c r="V191" s="9">
        <f>IF(U191="","",IF(COUNTIF($U$2:U191,U191)=1,MAX($V$1:V190)+1,""))</f>
        <v/>
      </c>
      <c r="W191" s="9">
        <f>IF(TRIM(E191)="","",TRIM(E191)&amp;IF(TRIM(F191)="",""," — "&amp;TRIM(F191)))</f>
        <v/>
      </c>
      <c r="X191" s="9">
        <f>IF(W191="","",IF(COUNTIF($W$2:W191,W191)=1,MAX($X$1:X190)+1,""))</f>
        <v/>
      </c>
    </row>
    <row r="192">
      <c r="A192" s="26" t="n"/>
      <c r="B192" s="27" t="n"/>
      <c r="C192" s="26" t="n"/>
      <c r="D192" s="28" t="n"/>
      <c r="E192" s="26" t="n"/>
      <c r="F192" s="26" t="n"/>
      <c r="G192" s="29" t="n"/>
      <c r="H192" s="30" t="n"/>
      <c r="I192" s="30" t="n"/>
      <c r="J192" s="17">
        <f>IF(OR(G192="",H192=""),"",(H192+I192)*G192)</f>
        <v/>
      </c>
      <c r="K192" s="30" t="n"/>
      <c r="L192" s="17">
        <f>IF(J192="","",IF(M192="Lunas",0,J192-K192))</f>
        <v/>
      </c>
      <c r="M192" s="26" t="n"/>
      <c r="N192" s="26" t="n"/>
      <c r="O192" s="30" t="n"/>
      <c r="P192" s="28" t="n"/>
      <c r="Q192" s="17">
        <f>IF(J192="","",J192*Trip!$B$5)</f>
        <v/>
      </c>
      <c r="R192" s="30" t="n"/>
      <c r="S192" s="26" t="n"/>
      <c r="U192" s="9">
        <f>IF(TRIM(C192)="","",TRIM(C192)&amp;" | "&amp;TRIM(D192))</f>
        <v/>
      </c>
      <c r="V192" s="9">
        <f>IF(U192="","",IF(COUNTIF($U$2:U192,U192)=1,MAX($V$1:V191)+1,""))</f>
        <v/>
      </c>
      <c r="W192" s="9">
        <f>IF(TRIM(E192)="","",TRIM(E192)&amp;IF(TRIM(F192)="",""," — "&amp;TRIM(F192)))</f>
        <v/>
      </c>
      <c r="X192" s="9">
        <f>IF(W192="","",IF(COUNTIF($W$2:W192,W192)=1,MAX($X$1:X191)+1,""))</f>
        <v/>
      </c>
    </row>
    <row r="193">
      <c r="A193" s="26" t="n"/>
      <c r="B193" s="27" t="n"/>
      <c r="C193" s="26" t="n"/>
      <c r="D193" s="28" t="n"/>
      <c r="E193" s="26" t="n"/>
      <c r="F193" s="26" t="n"/>
      <c r="G193" s="29" t="n"/>
      <c r="H193" s="30" t="n"/>
      <c r="I193" s="30" t="n"/>
      <c r="J193" s="17">
        <f>IF(OR(G193="",H193=""),"",(H193+I193)*G193)</f>
        <v/>
      </c>
      <c r="K193" s="30" t="n"/>
      <c r="L193" s="17">
        <f>IF(J193="","",IF(M193="Lunas",0,J193-K193))</f>
        <v/>
      </c>
      <c r="M193" s="26" t="n"/>
      <c r="N193" s="26" t="n"/>
      <c r="O193" s="30" t="n"/>
      <c r="P193" s="28" t="n"/>
      <c r="Q193" s="17">
        <f>IF(J193="","",J193*Trip!$B$5)</f>
        <v/>
      </c>
      <c r="R193" s="30" t="n"/>
      <c r="S193" s="26" t="n"/>
      <c r="U193" s="9">
        <f>IF(TRIM(C193)="","",TRIM(C193)&amp;" | "&amp;TRIM(D193))</f>
        <v/>
      </c>
      <c r="V193" s="9">
        <f>IF(U193="","",IF(COUNTIF($U$2:U193,U193)=1,MAX($V$1:V192)+1,""))</f>
        <v/>
      </c>
      <c r="W193" s="9">
        <f>IF(TRIM(E193)="","",TRIM(E193)&amp;IF(TRIM(F193)="",""," — "&amp;TRIM(F193)))</f>
        <v/>
      </c>
      <c r="X193" s="9">
        <f>IF(W193="","",IF(COUNTIF($W$2:W193,W193)=1,MAX($X$1:X192)+1,""))</f>
        <v/>
      </c>
    </row>
    <row r="194">
      <c r="A194" s="26" t="n"/>
      <c r="B194" s="27" t="n"/>
      <c r="C194" s="26" t="n"/>
      <c r="D194" s="28" t="n"/>
      <c r="E194" s="26" t="n"/>
      <c r="F194" s="26" t="n"/>
      <c r="G194" s="29" t="n"/>
      <c r="H194" s="30" t="n"/>
      <c r="I194" s="30" t="n"/>
      <c r="J194" s="17">
        <f>IF(OR(G194="",H194=""),"",(H194+I194)*G194)</f>
        <v/>
      </c>
      <c r="K194" s="30" t="n"/>
      <c r="L194" s="17">
        <f>IF(J194="","",IF(M194="Lunas",0,J194-K194))</f>
        <v/>
      </c>
      <c r="M194" s="26" t="n"/>
      <c r="N194" s="26" t="n"/>
      <c r="O194" s="30" t="n"/>
      <c r="P194" s="28" t="n"/>
      <c r="Q194" s="17">
        <f>IF(J194="","",J194*Trip!$B$5)</f>
        <v/>
      </c>
      <c r="R194" s="30" t="n"/>
      <c r="S194" s="26" t="n"/>
      <c r="U194" s="9">
        <f>IF(TRIM(C194)="","",TRIM(C194)&amp;" | "&amp;TRIM(D194))</f>
        <v/>
      </c>
      <c r="V194" s="9">
        <f>IF(U194="","",IF(COUNTIF($U$2:U194,U194)=1,MAX($V$1:V193)+1,""))</f>
        <v/>
      </c>
      <c r="W194" s="9">
        <f>IF(TRIM(E194)="","",TRIM(E194)&amp;IF(TRIM(F194)="",""," — "&amp;TRIM(F194)))</f>
        <v/>
      </c>
      <c r="X194" s="9">
        <f>IF(W194="","",IF(COUNTIF($W$2:W194,W194)=1,MAX($X$1:X193)+1,""))</f>
        <v/>
      </c>
    </row>
    <row r="195">
      <c r="A195" s="26" t="n"/>
      <c r="B195" s="27" t="n"/>
      <c r="C195" s="26" t="n"/>
      <c r="D195" s="28" t="n"/>
      <c r="E195" s="26" t="n"/>
      <c r="F195" s="26" t="n"/>
      <c r="G195" s="29" t="n"/>
      <c r="H195" s="30" t="n"/>
      <c r="I195" s="30" t="n"/>
      <c r="J195" s="17">
        <f>IF(OR(G195="",H195=""),"",(H195+I195)*G195)</f>
        <v/>
      </c>
      <c r="K195" s="30" t="n"/>
      <c r="L195" s="17">
        <f>IF(J195="","",IF(M195="Lunas",0,J195-K195))</f>
        <v/>
      </c>
      <c r="M195" s="26" t="n"/>
      <c r="N195" s="26" t="n"/>
      <c r="O195" s="30" t="n"/>
      <c r="P195" s="28" t="n"/>
      <c r="Q195" s="17">
        <f>IF(J195="","",J195*Trip!$B$5)</f>
        <v/>
      </c>
      <c r="R195" s="30" t="n"/>
      <c r="S195" s="26" t="n"/>
      <c r="U195" s="9">
        <f>IF(TRIM(C195)="","",TRIM(C195)&amp;" | "&amp;TRIM(D195))</f>
        <v/>
      </c>
      <c r="V195" s="9">
        <f>IF(U195="","",IF(COUNTIF($U$2:U195,U195)=1,MAX($V$1:V194)+1,""))</f>
        <v/>
      </c>
      <c r="W195" s="9">
        <f>IF(TRIM(E195)="","",TRIM(E195)&amp;IF(TRIM(F195)="",""," — "&amp;TRIM(F195)))</f>
        <v/>
      </c>
      <c r="X195" s="9">
        <f>IF(W195="","",IF(COUNTIF($W$2:W195,W195)=1,MAX($X$1:X194)+1,""))</f>
        <v/>
      </c>
    </row>
    <row r="196">
      <c r="A196" s="26" t="n"/>
      <c r="B196" s="27" t="n"/>
      <c r="C196" s="26" t="n"/>
      <c r="D196" s="28" t="n"/>
      <c r="E196" s="26" t="n"/>
      <c r="F196" s="26" t="n"/>
      <c r="G196" s="29" t="n"/>
      <c r="H196" s="30" t="n"/>
      <c r="I196" s="30" t="n"/>
      <c r="J196" s="17">
        <f>IF(OR(G196="",H196=""),"",(H196+I196)*G196)</f>
        <v/>
      </c>
      <c r="K196" s="30" t="n"/>
      <c r="L196" s="17">
        <f>IF(J196="","",IF(M196="Lunas",0,J196-K196))</f>
        <v/>
      </c>
      <c r="M196" s="26" t="n"/>
      <c r="N196" s="26" t="n"/>
      <c r="O196" s="30" t="n"/>
      <c r="P196" s="28" t="n"/>
      <c r="Q196" s="17">
        <f>IF(J196="","",J196*Trip!$B$5)</f>
        <v/>
      </c>
      <c r="R196" s="30" t="n"/>
      <c r="S196" s="26" t="n"/>
      <c r="U196" s="9">
        <f>IF(TRIM(C196)="","",TRIM(C196)&amp;" | "&amp;TRIM(D196))</f>
        <v/>
      </c>
      <c r="V196" s="9">
        <f>IF(U196="","",IF(COUNTIF($U$2:U196,U196)=1,MAX($V$1:V195)+1,""))</f>
        <v/>
      </c>
      <c r="W196" s="9">
        <f>IF(TRIM(E196)="","",TRIM(E196)&amp;IF(TRIM(F196)="",""," — "&amp;TRIM(F196)))</f>
        <v/>
      </c>
      <c r="X196" s="9">
        <f>IF(W196="","",IF(COUNTIF($W$2:W196,W196)=1,MAX($X$1:X195)+1,""))</f>
        <v/>
      </c>
    </row>
    <row r="197">
      <c r="A197" s="26" t="n"/>
      <c r="B197" s="27" t="n"/>
      <c r="C197" s="26" t="n"/>
      <c r="D197" s="28" t="n"/>
      <c r="E197" s="26" t="n"/>
      <c r="F197" s="26" t="n"/>
      <c r="G197" s="29" t="n"/>
      <c r="H197" s="30" t="n"/>
      <c r="I197" s="30" t="n"/>
      <c r="J197" s="17">
        <f>IF(OR(G197="",H197=""),"",(H197+I197)*G197)</f>
        <v/>
      </c>
      <c r="K197" s="30" t="n"/>
      <c r="L197" s="17">
        <f>IF(J197="","",IF(M197="Lunas",0,J197-K197))</f>
        <v/>
      </c>
      <c r="M197" s="26" t="n"/>
      <c r="N197" s="26" t="n"/>
      <c r="O197" s="30" t="n"/>
      <c r="P197" s="28" t="n"/>
      <c r="Q197" s="17">
        <f>IF(J197="","",J197*Trip!$B$5)</f>
        <v/>
      </c>
      <c r="R197" s="30" t="n"/>
      <c r="S197" s="26" t="n"/>
      <c r="U197" s="9">
        <f>IF(TRIM(C197)="","",TRIM(C197)&amp;" | "&amp;TRIM(D197))</f>
        <v/>
      </c>
      <c r="V197" s="9">
        <f>IF(U197="","",IF(COUNTIF($U$2:U197,U197)=1,MAX($V$1:V196)+1,""))</f>
        <v/>
      </c>
      <c r="W197" s="9">
        <f>IF(TRIM(E197)="","",TRIM(E197)&amp;IF(TRIM(F197)="",""," — "&amp;TRIM(F197)))</f>
        <v/>
      </c>
      <c r="X197" s="9">
        <f>IF(W197="","",IF(COUNTIF($W$2:W197,W197)=1,MAX($X$1:X196)+1,""))</f>
        <v/>
      </c>
    </row>
    <row r="198">
      <c r="A198" s="26" t="n"/>
      <c r="B198" s="27" t="n"/>
      <c r="C198" s="26" t="n"/>
      <c r="D198" s="28" t="n"/>
      <c r="E198" s="26" t="n"/>
      <c r="F198" s="26" t="n"/>
      <c r="G198" s="29" t="n"/>
      <c r="H198" s="30" t="n"/>
      <c r="I198" s="30" t="n"/>
      <c r="J198" s="17">
        <f>IF(OR(G198="",H198=""),"",(H198+I198)*G198)</f>
        <v/>
      </c>
      <c r="K198" s="30" t="n"/>
      <c r="L198" s="17">
        <f>IF(J198="","",IF(M198="Lunas",0,J198-K198))</f>
        <v/>
      </c>
      <c r="M198" s="26" t="n"/>
      <c r="N198" s="26" t="n"/>
      <c r="O198" s="30" t="n"/>
      <c r="P198" s="28" t="n"/>
      <c r="Q198" s="17">
        <f>IF(J198="","",J198*Trip!$B$5)</f>
        <v/>
      </c>
      <c r="R198" s="30" t="n"/>
      <c r="S198" s="26" t="n"/>
      <c r="U198" s="9">
        <f>IF(TRIM(C198)="","",TRIM(C198)&amp;" | "&amp;TRIM(D198))</f>
        <v/>
      </c>
      <c r="V198" s="9">
        <f>IF(U198="","",IF(COUNTIF($U$2:U198,U198)=1,MAX($V$1:V197)+1,""))</f>
        <v/>
      </c>
      <c r="W198" s="9">
        <f>IF(TRIM(E198)="","",TRIM(E198)&amp;IF(TRIM(F198)="",""," — "&amp;TRIM(F198)))</f>
        <v/>
      </c>
      <c r="X198" s="9">
        <f>IF(W198="","",IF(COUNTIF($W$2:W198,W198)=1,MAX($X$1:X197)+1,""))</f>
        <v/>
      </c>
    </row>
    <row r="199">
      <c r="A199" s="26" t="n"/>
      <c r="B199" s="27" t="n"/>
      <c r="C199" s="26" t="n"/>
      <c r="D199" s="28" t="n"/>
      <c r="E199" s="26" t="n"/>
      <c r="F199" s="26" t="n"/>
      <c r="G199" s="29" t="n"/>
      <c r="H199" s="30" t="n"/>
      <c r="I199" s="30" t="n"/>
      <c r="J199" s="17">
        <f>IF(OR(G199="",H199=""),"",(H199+I199)*G199)</f>
        <v/>
      </c>
      <c r="K199" s="30" t="n"/>
      <c r="L199" s="17">
        <f>IF(J199="","",IF(M199="Lunas",0,J199-K199))</f>
        <v/>
      </c>
      <c r="M199" s="26" t="n"/>
      <c r="N199" s="26" t="n"/>
      <c r="O199" s="30" t="n"/>
      <c r="P199" s="28" t="n"/>
      <c r="Q199" s="17">
        <f>IF(J199="","",J199*Trip!$B$5)</f>
        <v/>
      </c>
      <c r="R199" s="30" t="n"/>
      <c r="S199" s="26" t="n"/>
      <c r="U199" s="9">
        <f>IF(TRIM(C199)="","",TRIM(C199)&amp;" | "&amp;TRIM(D199))</f>
        <v/>
      </c>
      <c r="V199" s="9">
        <f>IF(U199="","",IF(COUNTIF($U$2:U199,U199)=1,MAX($V$1:V198)+1,""))</f>
        <v/>
      </c>
      <c r="W199" s="9">
        <f>IF(TRIM(E199)="","",TRIM(E199)&amp;IF(TRIM(F199)="",""," — "&amp;TRIM(F199)))</f>
        <v/>
      </c>
      <c r="X199" s="9">
        <f>IF(W199="","",IF(COUNTIF($W$2:W199,W199)=1,MAX($X$1:X198)+1,""))</f>
        <v/>
      </c>
    </row>
    <row r="200">
      <c r="A200" s="26" t="n"/>
      <c r="B200" s="27" t="n"/>
      <c r="C200" s="26" t="n"/>
      <c r="D200" s="28" t="n"/>
      <c r="E200" s="26" t="n"/>
      <c r="F200" s="26" t="n"/>
      <c r="G200" s="29" t="n"/>
      <c r="H200" s="30" t="n"/>
      <c r="I200" s="30" t="n"/>
      <c r="J200" s="17">
        <f>IF(OR(G200="",H200=""),"",(H200+I200)*G200)</f>
        <v/>
      </c>
      <c r="K200" s="30" t="n"/>
      <c r="L200" s="17">
        <f>IF(J200="","",IF(M200="Lunas",0,J200-K200))</f>
        <v/>
      </c>
      <c r="M200" s="26" t="n"/>
      <c r="N200" s="26" t="n"/>
      <c r="O200" s="30" t="n"/>
      <c r="P200" s="28" t="n"/>
      <c r="Q200" s="17">
        <f>IF(J200="","",J200*Trip!$B$5)</f>
        <v/>
      </c>
      <c r="R200" s="30" t="n"/>
      <c r="S200" s="26" t="n"/>
      <c r="U200" s="9">
        <f>IF(TRIM(C200)="","",TRIM(C200)&amp;" | "&amp;TRIM(D200))</f>
        <v/>
      </c>
      <c r="V200" s="9">
        <f>IF(U200="","",IF(COUNTIF($U$2:U200,U200)=1,MAX($V$1:V199)+1,""))</f>
        <v/>
      </c>
      <c r="W200" s="9">
        <f>IF(TRIM(E200)="","",TRIM(E200)&amp;IF(TRIM(F200)="",""," — "&amp;TRIM(F200)))</f>
        <v/>
      </c>
      <c r="X200" s="9">
        <f>IF(W200="","",IF(COUNTIF($W$2:W200,W200)=1,MAX($X$1:X199)+1,""))</f>
        <v/>
      </c>
    </row>
    <row r="201">
      <c r="A201" s="26" t="n"/>
      <c r="B201" s="27" t="n"/>
      <c r="C201" s="26" t="n"/>
      <c r="D201" s="28" t="n"/>
      <c r="E201" s="26" t="n"/>
      <c r="F201" s="26" t="n"/>
      <c r="G201" s="29" t="n"/>
      <c r="H201" s="30" t="n"/>
      <c r="I201" s="30" t="n"/>
      <c r="J201" s="17">
        <f>IF(OR(G201="",H201=""),"",(H201+I201)*G201)</f>
        <v/>
      </c>
      <c r="K201" s="30" t="n"/>
      <c r="L201" s="17">
        <f>IF(J201="","",IF(M201="Lunas",0,J201-K201))</f>
        <v/>
      </c>
      <c r="M201" s="26" t="n"/>
      <c r="N201" s="26" t="n"/>
      <c r="O201" s="30" t="n"/>
      <c r="P201" s="28" t="n"/>
      <c r="Q201" s="17">
        <f>IF(J201="","",J201*Trip!$B$5)</f>
        <v/>
      </c>
      <c r="R201" s="30" t="n"/>
      <c r="S201" s="26" t="n"/>
      <c r="U201" s="9">
        <f>IF(TRIM(C201)="","",TRIM(C201)&amp;" | "&amp;TRIM(D201))</f>
        <v/>
      </c>
      <c r="V201" s="9">
        <f>IF(U201="","",IF(COUNTIF($U$2:U201,U201)=1,MAX($V$1:V200)+1,""))</f>
        <v/>
      </c>
      <c r="W201" s="9">
        <f>IF(TRIM(E201)="","",TRIM(E201)&amp;IF(TRIM(F201)="",""," — "&amp;TRIM(F201)))</f>
        <v/>
      </c>
      <c r="X201" s="9">
        <f>IF(W201="","",IF(COUNTIF($W$2:W201,W201)=1,MAX($X$1:X200)+1,""))</f>
        <v/>
      </c>
    </row>
    <row r="202">
      <c r="A202" s="26" t="n"/>
      <c r="B202" s="27" t="n"/>
      <c r="C202" s="26" t="n"/>
      <c r="D202" s="28" t="n"/>
      <c r="E202" s="26" t="n"/>
      <c r="F202" s="26" t="n"/>
      <c r="G202" s="29" t="n"/>
      <c r="H202" s="30" t="n"/>
      <c r="I202" s="30" t="n"/>
      <c r="J202" s="17">
        <f>IF(OR(G202="",H202=""),"",(H202+I202)*G202)</f>
        <v/>
      </c>
      <c r="K202" s="30" t="n"/>
      <c r="L202" s="17">
        <f>IF(J202="","",IF(M202="Lunas",0,J202-K202))</f>
        <v/>
      </c>
      <c r="M202" s="26" t="n"/>
      <c r="N202" s="26" t="n"/>
      <c r="O202" s="30" t="n"/>
      <c r="P202" s="28" t="n"/>
      <c r="Q202" s="17">
        <f>IF(J202="","",J202*Trip!$B$5)</f>
        <v/>
      </c>
      <c r="R202" s="30" t="n"/>
      <c r="S202" s="26" t="n"/>
      <c r="U202" s="9">
        <f>IF(TRIM(C202)="","",TRIM(C202)&amp;" | "&amp;TRIM(D202))</f>
        <v/>
      </c>
      <c r="V202" s="9">
        <f>IF(U202="","",IF(COUNTIF($U$2:U202,U202)=1,MAX($V$1:V201)+1,""))</f>
        <v/>
      </c>
      <c r="W202" s="9">
        <f>IF(TRIM(E202)="","",TRIM(E202)&amp;IF(TRIM(F202)="",""," — "&amp;TRIM(F202)))</f>
        <v/>
      </c>
      <c r="X202" s="9">
        <f>IF(W202="","",IF(COUNTIF($W$2:W202,W202)=1,MAX($X$1:X201)+1,""))</f>
        <v/>
      </c>
    </row>
    <row r="203">
      <c r="A203" s="26" t="n"/>
      <c r="B203" s="27" t="n"/>
      <c r="C203" s="26" t="n"/>
      <c r="D203" s="28" t="n"/>
      <c r="E203" s="26" t="n"/>
      <c r="F203" s="26" t="n"/>
      <c r="G203" s="29" t="n"/>
      <c r="H203" s="30" t="n"/>
      <c r="I203" s="30" t="n"/>
      <c r="J203" s="17">
        <f>IF(OR(G203="",H203=""),"",(H203+I203)*G203)</f>
        <v/>
      </c>
      <c r="K203" s="30" t="n"/>
      <c r="L203" s="17">
        <f>IF(J203="","",IF(M203="Lunas",0,J203-K203))</f>
        <v/>
      </c>
      <c r="M203" s="26" t="n"/>
      <c r="N203" s="26" t="n"/>
      <c r="O203" s="30" t="n"/>
      <c r="P203" s="28" t="n"/>
      <c r="Q203" s="17">
        <f>IF(J203="","",J203*Trip!$B$5)</f>
        <v/>
      </c>
      <c r="R203" s="30" t="n"/>
      <c r="S203" s="26" t="n"/>
      <c r="U203" s="9">
        <f>IF(TRIM(C203)="","",TRIM(C203)&amp;" | "&amp;TRIM(D203))</f>
        <v/>
      </c>
      <c r="V203" s="9">
        <f>IF(U203="","",IF(COUNTIF($U$2:U203,U203)=1,MAX($V$1:V202)+1,""))</f>
        <v/>
      </c>
      <c r="W203" s="9">
        <f>IF(TRIM(E203)="","",TRIM(E203)&amp;IF(TRIM(F203)="",""," — "&amp;TRIM(F203)))</f>
        <v/>
      </c>
      <c r="X203" s="9">
        <f>IF(W203="","",IF(COUNTIF($W$2:W203,W203)=1,MAX($X$1:X202)+1,""))</f>
        <v/>
      </c>
    </row>
    <row r="204">
      <c r="A204" s="26" t="n"/>
      <c r="B204" s="27" t="n"/>
      <c r="C204" s="26" t="n"/>
      <c r="D204" s="28" t="n"/>
      <c r="E204" s="26" t="n"/>
      <c r="F204" s="26" t="n"/>
      <c r="G204" s="29" t="n"/>
      <c r="H204" s="30" t="n"/>
      <c r="I204" s="30" t="n"/>
      <c r="J204" s="17">
        <f>IF(OR(G204="",H204=""),"",(H204+I204)*G204)</f>
        <v/>
      </c>
      <c r="K204" s="30" t="n"/>
      <c r="L204" s="17">
        <f>IF(J204="","",IF(M204="Lunas",0,J204-K204))</f>
        <v/>
      </c>
      <c r="M204" s="26" t="n"/>
      <c r="N204" s="26" t="n"/>
      <c r="O204" s="30" t="n"/>
      <c r="P204" s="28" t="n"/>
      <c r="Q204" s="17">
        <f>IF(J204="","",J204*Trip!$B$5)</f>
        <v/>
      </c>
      <c r="R204" s="30" t="n"/>
      <c r="S204" s="26" t="n"/>
      <c r="U204" s="9">
        <f>IF(TRIM(C204)="","",TRIM(C204)&amp;" | "&amp;TRIM(D204))</f>
        <v/>
      </c>
      <c r="V204" s="9">
        <f>IF(U204="","",IF(COUNTIF($U$2:U204,U204)=1,MAX($V$1:V203)+1,""))</f>
        <v/>
      </c>
      <c r="W204" s="9">
        <f>IF(TRIM(E204)="","",TRIM(E204)&amp;IF(TRIM(F204)="",""," — "&amp;TRIM(F204)))</f>
        <v/>
      </c>
      <c r="X204" s="9">
        <f>IF(W204="","",IF(COUNTIF($W$2:W204,W204)=1,MAX($X$1:X203)+1,""))</f>
        <v/>
      </c>
    </row>
    <row r="205">
      <c r="A205" s="26" t="n"/>
      <c r="B205" s="27" t="n"/>
      <c r="C205" s="26" t="n"/>
      <c r="D205" s="28" t="n"/>
      <c r="E205" s="26" t="n"/>
      <c r="F205" s="26" t="n"/>
      <c r="G205" s="29" t="n"/>
      <c r="H205" s="30" t="n"/>
      <c r="I205" s="30" t="n"/>
      <c r="J205" s="17">
        <f>IF(OR(G205="",H205=""),"",(H205+I205)*G205)</f>
        <v/>
      </c>
      <c r="K205" s="30" t="n"/>
      <c r="L205" s="17">
        <f>IF(J205="","",IF(M205="Lunas",0,J205-K205))</f>
        <v/>
      </c>
      <c r="M205" s="26" t="n"/>
      <c r="N205" s="26" t="n"/>
      <c r="O205" s="30" t="n"/>
      <c r="P205" s="28" t="n"/>
      <c r="Q205" s="17">
        <f>IF(J205="","",J205*Trip!$B$5)</f>
        <v/>
      </c>
      <c r="R205" s="30" t="n"/>
      <c r="S205" s="26" t="n"/>
      <c r="U205" s="9">
        <f>IF(TRIM(C205)="","",TRIM(C205)&amp;" | "&amp;TRIM(D205))</f>
        <v/>
      </c>
      <c r="V205" s="9">
        <f>IF(U205="","",IF(COUNTIF($U$2:U205,U205)=1,MAX($V$1:V204)+1,""))</f>
        <v/>
      </c>
      <c r="W205" s="9">
        <f>IF(TRIM(E205)="","",TRIM(E205)&amp;IF(TRIM(F205)="",""," — "&amp;TRIM(F205)))</f>
        <v/>
      </c>
      <c r="X205" s="9">
        <f>IF(W205="","",IF(COUNTIF($W$2:W205,W205)=1,MAX($X$1:X204)+1,""))</f>
        <v/>
      </c>
    </row>
    <row r="206">
      <c r="A206" s="26" t="n"/>
      <c r="B206" s="27" t="n"/>
      <c r="C206" s="26" t="n"/>
      <c r="D206" s="28" t="n"/>
      <c r="E206" s="26" t="n"/>
      <c r="F206" s="26" t="n"/>
      <c r="G206" s="29" t="n"/>
      <c r="H206" s="30" t="n"/>
      <c r="I206" s="30" t="n"/>
      <c r="J206" s="17">
        <f>IF(OR(G206="",H206=""),"",(H206+I206)*G206)</f>
        <v/>
      </c>
      <c r="K206" s="30" t="n"/>
      <c r="L206" s="17">
        <f>IF(J206="","",IF(M206="Lunas",0,J206-K206))</f>
        <v/>
      </c>
      <c r="M206" s="26" t="n"/>
      <c r="N206" s="26" t="n"/>
      <c r="O206" s="30" t="n"/>
      <c r="P206" s="28" t="n"/>
      <c r="Q206" s="17">
        <f>IF(J206="","",J206*Trip!$B$5)</f>
        <v/>
      </c>
      <c r="R206" s="30" t="n"/>
      <c r="S206" s="26" t="n"/>
      <c r="U206" s="9">
        <f>IF(TRIM(C206)="","",TRIM(C206)&amp;" | "&amp;TRIM(D206))</f>
        <v/>
      </c>
      <c r="V206" s="9">
        <f>IF(U206="","",IF(COUNTIF($U$2:U206,U206)=1,MAX($V$1:V205)+1,""))</f>
        <v/>
      </c>
      <c r="W206" s="9">
        <f>IF(TRIM(E206)="","",TRIM(E206)&amp;IF(TRIM(F206)="",""," — "&amp;TRIM(F206)))</f>
        <v/>
      </c>
      <c r="X206" s="9">
        <f>IF(W206="","",IF(COUNTIF($W$2:W206,W206)=1,MAX($X$1:X205)+1,""))</f>
        <v/>
      </c>
    </row>
    <row r="207">
      <c r="A207" s="26" t="n"/>
      <c r="B207" s="27" t="n"/>
      <c r="C207" s="26" t="n"/>
      <c r="D207" s="28" t="n"/>
      <c r="E207" s="26" t="n"/>
      <c r="F207" s="26" t="n"/>
      <c r="G207" s="29" t="n"/>
      <c r="H207" s="30" t="n"/>
      <c r="I207" s="30" t="n"/>
      <c r="J207" s="17">
        <f>IF(OR(G207="",H207=""),"",(H207+I207)*G207)</f>
        <v/>
      </c>
      <c r="K207" s="30" t="n"/>
      <c r="L207" s="17">
        <f>IF(J207="","",IF(M207="Lunas",0,J207-K207))</f>
        <v/>
      </c>
      <c r="M207" s="26" t="n"/>
      <c r="N207" s="26" t="n"/>
      <c r="O207" s="30" t="n"/>
      <c r="P207" s="28" t="n"/>
      <c r="Q207" s="17">
        <f>IF(J207="","",J207*Trip!$B$5)</f>
        <v/>
      </c>
      <c r="R207" s="30" t="n"/>
      <c r="S207" s="26" t="n"/>
      <c r="U207" s="9">
        <f>IF(TRIM(C207)="","",TRIM(C207)&amp;" | "&amp;TRIM(D207))</f>
        <v/>
      </c>
      <c r="V207" s="9">
        <f>IF(U207="","",IF(COUNTIF($U$2:U207,U207)=1,MAX($V$1:V206)+1,""))</f>
        <v/>
      </c>
      <c r="W207" s="9">
        <f>IF(TRIM(E207)="","",TRIM(E207)&amp;IF(TRIM(F207)="",""," — "&amp;TRIM(F207)))</f>
        <v/>
      </c>
      <c r="X207" s="9">
        <f>IF(W207="","",IF(COUNTIF($W$2:W207,W207)=1,MAX($X$1:X206)+1,""))</f>
        <v/>
      </c>
    </row>
    <row r="208">
      <c r="A208" s="26" t="n"/>
      <c r="B208" s="27" t="n"/>
      <c r="C208" s="26" t="n"/>
      <c r="D208" s="28" t="n"/>
      <c r="E208" s="26" t="n"/>
      <c r="F208" s="26" t="n"/>
      <c r="G208" s="29" t="n"/>
      <c r="H208" s="30" t="n"/>
      <c r="I208" s="30" t="n"/>
      <c r="J208" s="17">
        <f>IF(OR(G208="",H208=""),"",(H208+I208)*G208)</f>
        <v/>
      </c>
      <c r="K208" s="30" t="n"/>
      <c r="L208" s="17">
        <f>IF(J208="","",IF(M208="Lunas",0,J208-K208))</f>
        <v/>
      </c>
      <c r="M208" s="26" t="n"/>
      <c r="N208" s="26" t="n"/>
      <c r="O208" s="30" t="n"/>
      <c r="P208" s="28" t="n"/>
      <c r="Q208" s="17">
        <f>IF(J208="","",J208*Trip!$B$5)</f>
        <v/>
      </c>
      <c r="R208" s="30" t="n"/>
      <c r="S208" s="26" t="n"/>
      <c r="U208" s="9">
        <f>IF(TRIM(C208)="","",TRIM(C208)&amp;" | "&amp;TRIM(D208))</f>
        <v/>
      </c>
      <c r="V208" s="9">
        <f>IF(U208="","",IF(COUNTIF($U$2:U208,U208)=1,MAX($V$1:V207)+1,""))</f>
        <v/>
      </c>
      <c r="W208" s="9">
        <f>IF(TRIM(E208)="","",TRIM(E208)&amp;IF(TRIM(F208)="",""," — "&amp;TRIM(F208)))</f>
        <v/>
      </c>
      <c r="X208" s="9">
        <f>IF(W208="","",IF(COUNTIF($W$2:W208,W208)=1,MAX($X$1:X207)+1,""))</f>
        <v/>
      </c>
    </row>
    <row r="209">
      <c r="A209" s="26" t="n"/>
      <c r="B209" s="27" t="n"/>
      <c r="C209" s="26" t="n"/>
      <c r="D209" s="28" t="n"/>
      <c r="E209" s="26" t="n"/>
      <c r="F209" s="26" t="n"/>
      <c r="G209" s="29" t="n"/>
      <c r="H209" s="30" t="n"/>
      <c r="I209" s="30" t="n"/>
      <c r="J209" s="17">
        <f>IF(OR(G209="",H209=""),"",(H209+I209)*G209)</f>
        <v/>
      </c>
      <c r="K209" s="30" t="n"/>
      <c r="L209" s="17">
        <f>IF(J209="","",IF(M209="Lunas",0,J209-K209))</f>
        <v/>
      </c>
      <c r="M209" s="26" t="n"/>
      <c r="N209" s="26" t="n"/>
      <c r="O209" s="30" t="n"/>
      <c r="P209" s="28" t="n"/>
      <c r="Q209" s="17">
        <f>IF(J209="","",J209*Trip!$B$5)</f>
        <v/>
      </c>
      <c r="R209" s="30" t="n"/>
      <c r="S209" s="26" t="n"/>
      <c r="U209" s="9">
        <f>IF(TRIM(C209)="","",TRIM(C209)&amp;" | "&amp;TRIM(D209))</f>
        <v/>
      </c>
      <c r="V209" s="9">
        <f>IF(U209="","",IF(COUNTIF($U$2:U209,U209)=1,MAX($V$1:V208)+1,""))</f>
        <v/>
      </c>
      <c r="W209" s="9">
        <f>IF(TRIM(E209)="","",TRIM(E209)&amp;IF(TRIM(F209)="",""," — "&amp;TRIM(F209)))</f>
        <v/>
      </c>
      <c r="X209" s="9">
        <f>IF(W209="","",IF(COUNTIF($W$2:W209,W209)=1,MAX($X$1:X208)+1,""))</f>
        <v/>
      </c>
    </row>
    <row r="210">
      <c r="A210" s="26" t="n"/>
      <c r="B210" s="27" t="n"/>
      <c r="C210" s="26" t="n"/>
      <c r="D210" s="28" t="n"/>
      <c r="E210" s="26" t="n"/>
      <c r="F210" s="26" t="n"/>
      <c r="G210" s="29" t="n"/>
      <c r="H210" s="30" t="n"/>
      <c r="I210" s="30" t="n"/>
      <c r="J210" s="17">
        <f>IF(OR(G210="",H210=""),"",(H210+I210)*G210)</f>
        <v/>
      </c>
      <c r="K210" s="30" t="n"/>
      <c r="L210" s="17">
        <f>IF(J210="","",IF(M210="Lunas",0,J210-K210))</f>
        <v/>
      </c>
      <c r="M210" s="26" t="n"/>
      <c r="N210" s="26" t="n"/>
      <c r="O210" s="30" t="n"/>
      <c r="P210" s="28" t="n"/>
      <c r="Q210" s="17">
        <f>IF(J210="","",J210*Trip!$B$5)</f>
        <v/>
      </c>
      <c r="R210" s="30" t="n"/>
      <c r="S210" s="26" t="n"/>
      <c r="U210" s="9">
        <f>IF(TRIM(C210)="","",TRIM(C210)&amp;" | "&amp;TRIM(D210))</f>
        <v/>
      </c>
      <c r="V210" s="9">
        <f>IF(U210="","",IF(COUNTIF($U$2:U210,U210)=1,MAX($V$1:V209)+1,""))</f>
        <v/>
      </c>
      <c r="W210" s="9">
        <f>IF(TRIM(E210)="","",TRIM(E210)&amp;IF(TRIM(F210)="",""," — "&amp;TRIM(F210)))</f>
        <v/>
      </c>
      <c r="X210" s="9">
        <f>IF(W210="","",IF(COUNTIF($W$2:W210,W210)=1,MAX($X$1:X209)+1,""))</f>
        <v/>
      </c>
    </row>
    <row r="211">
      <c r="A211" s="26" t="n"/>
      <c r="B211" s="27" t="n"/>
      <c r="C211" s="26" t="n"/>
      <c r="D211" s="28" t="n"/>
      <c r="E211" s="26" t="n"/>
      <c r="F211" s="26" t="n"/>
      <c r="G211" s="29" t="n"/>
      <c r="H211" s="30" t="n"/>
      <c r="I211" s="30" t="n"/>
      <c r="J211" s="17">
        <f>IF(OR(G211="",H211=""),"",(H211+I211)*G211)</f>
        <v/>
      </c>
      <c r="K211" s="30" t="n"/>
      <c r="L211" s="17">
        <f>IF(J211="","",IF(M211="Lunas",0,J211-K211))</f>
        <v/>
      </c>
      <c r="M211" s="26" t="n"/>
      <c r="N211" s="26" t="n"/>
      <c r="O211" s="30" t="n"/>
      <c r="P211" s="28" t="n"/>
      <c r="Q211" s="17">
        <f>IF(J211="","",J211*Trip!$B$5)</f>
        <v/>
      </c>
      <c r="R211" s="30" t="n"/>
      <c r="S211" s="26" t="n"/>
      <c r="U211" s="9">
        <f>IF(TRIM(C211)="","",TRIM(C211)&amp;" | "&amp;TRIM(D211))</f>
        <v/>
      </c>
      <c r="V211" s="9">
        <f>IF(U211="","",IF(COUNTIF($U$2:U211,U211)=1,MAX($V$1:V210)+1,""))</f>
        <v/>
      </c>
      <c r="W211" s="9">
        <f>IF(TRIM(E211)="","",TRIM(E211)&amp;IF(TRIM(F211)="",""," — "&amp;TRIM(F211)))</f>
        <v/>
      </c>
      <c r="X211" s="9">
        <f>IF(W211="","",IF(COUNTIF($W$2:W211,W211)=1,MAX($X$1:X210)+1,""))</f>
        <v/>
      </c>
    </row>
    <row r="212">
      <c r="A212" s="26" t="n"/>
      <c r="B212" s="27" t="n"/>
      <c r="C212" s="26" t="n"/>
      <c r="D212" s="28" t="n"/>
      <c r="E212" s="26" t="n"/>
      <c r="F212" s="26" t="n"/>
      <c r="G212" s="29" t="n"/>
      <c r="H212" s="30" t="n"/>
      <c r="I212" s="30" t="n"/>
      <c r="J212" s="17">
        <f>IF(OR(G212="",H212=""),"",(H212+I212)*G212)</f>
        <v/>
      </c>
      <c r="K212" s="30" t="n"/>
      <c r="L212" s="17">
        <f>IF(J212="","",IF(M212="Lunas",0,J212-K212))</f>
        <v/>
      </c>
      <c r="M212" s="26" t="n"/>
      <c r="N212" s="26" t="n"/>
      <c r="O212" s="30" t="n"/>
      <c r="P212" s="28" t="n"/>
      <c r="Q212" s="17">
        <f>IF(J212="","",J212*Trip!$B$5)</f>
        <v/>
      </c>
      <c r="R212" s="30" t="n"/>
      <c r="S212" s="26" t="n"/>
      <c r="U212" s="9">
        <f>IF(TRIM(C212)="","",TRIM(C212)&amp;" | "&amp;TRIM(D212))</f>
        <v/>
      </c>
      <c r="V212" s="9">
        <f>IF(U212="","",IF(COUNTIF($U$2:U212,U212)=1,MAX($V$1:V211)+1,""))</f>
        <v/>
      </c>
      <c r="W212" s="9">
        <f>IF(TRIM(E212)="","",TRIM(E212)&amp;IF(TRIM(F212)="",""," — "&amp;TRIM(F212)))</f>
        <v/>
      </c>
      <c r="X212" s="9">
        <f>IF(W212="","",IF(COUNTIF($W$2:W212,W212)=1,MAX($X$1:X211)+1,""))</f>
        <v/>
      </c>
    </row>
    <row r="213">
      <c r="A213" s="26" t="n"/>
      <c r="B213" s="27" t="n"/>
      <c r="C213" s="26" t="n"/>
      <c r="D213" s="28" t="n"/>
      <c r="E213" s="26" t="n"/>
      <c r="F213" s="26" t="n"/>
      <c r="G213" s="29" t="n"/>
      <c r="H213" s="30" t="n"/>
      <c r="I213" s="30" t="n"/>
      <c r="J213" s="17">
        <f>IF(OR(G213="",H213=""),"",(H213+I213)*G213)</f>
        <v/>
      </c>
      <c r="K213" s="30" t="n"/>
      <c r="L213" s="17">
        <f>IF(J213="","",IF(M213="Lunas",0,J213-K213))</f>
        <v/>
      </c>
      <c r="M213" s="26" t="n"/>
      <c r="N213" s="26" t="n"/>
      <c r="O213" s="30" t="n"/>
      <c r="P213" s="28" t="n"/>
      <c r="Q213" s="17">
        <f>IF(J213="","",J213*Trip!$B$5)</f>
        <v/>
      </c>
      <c r="R213" s="30" t="n"/>
      <c r="S213" s="26" t="n"/>
      <c r="U213" s="9">
        <f>IF(TRIM(C213)="","",TRIM(C213)&amp;" | "&amp;TRIM(D213))</f>
        <v/>
      </c>
      <c r="V213" s="9">
        <f>IF(U213="","",IF(COUNTIF($U$2:U213,U213)=1,MAX($V$1:V212)+1,""))</f>
        <v/>
      </c>
      <c r="W213" s="9">
        <f>IF(TRIM(E213)="","",TRIM(E213)&amp;IF(TRIM(F213)="",""," — "&amp;TRIM(F213)))</f>
        <v/>
      </c>
      <c r="X213" s="9">
        <f>IF(W213="","",IF(COUNTIF($W$2:W213,W213)=1,MAX($X$1:X212)+1,""))</f>
        <v/>
      </c>
    </row>
    <row r="214">
      <c r="A214" s="26" t="n"/>
      <c r="B214" s="27" t="n"/>
      <c r="C214" s="26" t="n"/>
      <c r="D214" s="28" t="n"/>
      <c r="E214" s="26" t="n"/>
      <c r="F214" s="26" t="n"/>
      <c r="G214" s="29" t="n"/>
      <c r="H214" s="30" t="n"/>
      <c r="I214" s="30" t="n"/>
      <c r="J214" s="17">
        <f>IF(OR(G214="",H214=""),"",(H214+I214)*G214)</f>
        <v/>
      </c>
      <c r="K214" s="30" t="n"/>
      <c r="L214" s="17">
        <f>IF(J214="","",IF(M214="Lunas",0,J214-K214))</f>
        <v/>
      </c>
      <c r="M214" s="26" t="n"/>
      <c r="N214" s="26" t="n"/>
      <c r="O214" s="30" t="n"/>
      <c r="P214" s="28" t="n"/>
      <c r="Q214" s="17">
        <f>IF(J214="","",J214*Trip!$B$5)</f>
        <v/>
      </c>
      <c r="R214" s="30" t="n"/>
      <c r="S214" s="26" t="n"/>
      <c r="U214" s="9">
        <f>IF(TRIM(C214)="","",TRIM(C214)&amp;" | "&amp;TRIM(D214))</f>
        <v/>
      </c>
      <c r="V214" s="9">
        <f>IF(U214="","",IF(COUNTIF($U$2:U214,U214)=1,MAX($V$1:V213)+1,""))</f>
        <v/>
      </c>
      <c r="W214" s="9">
        <f>IF(TRIM(E214)="","",TRIM(E214)&amp;IF(TRIM(F214)="",""," — "&amp;TRIM(F214)))</f>
        <v/>
      </c>
      <c r="X214" s="9">
        <f>IF(W214="","",IF(COUNTIF($W$2:W214,W214)=1,MAX($X$1:X213)+1,""))</f>
        <v/>
      </c>
    </row>
    <row r="215">
      <c r="A215" s="26" t="n"/>
      <c r="B215" s="27" t="n"/>
      <c r="C215" s="26" t="n"/>
      <c r="D215" s="28" t="n"/>
      <c r="E215" s="26" t="n"/>
      <c r="F215" s="26" t="n"/>
      <c r="G215" s="29" t="n"/>
      <c r="H215" s="30" t="n"/>
      <c r="I215" s="30" t="n"/>
      <c r="J215" s="17">
        <f>IF(OR(G215="",H215=""),"",(H215+I215)*G215)</f>
        <v/>
      </c>
      <c r="K215" s="30" t="n"/>
      <c r="L215" s="17">
        <f>IF(J215="","",IF(M215="Lunas",0,J215-K215))</f>
        <v/>
      </c>
      <c r="M215" s="26" t="n"/>
      <c r="N215" s="26" t="n"/>
      <c r="O215" s="30" t="n"/>
      <c r="P215" s="28" t="n"/>
      <c r="Q215" s="17">
        <f>IF(J215="","",J215*Trip!$B$5)</f>
        <v/>
      </c>
      <c r="R215" s="30" t="n"/>
      <c r="S215" s="26" t="n"/>
      <c r="U215" s="9">
        <f>IF(TRIM(C215)="","",TRIM(C215)&amp;" | "&amp;TRIM(D215))</f>
        <v/>
      </c>
      <c r="V215" s="9">
        <f>IF(U215="","",IF(COUNTIF($U$2:U215,U215)=1,MAX($V$1:V214)+1,""))</f>
        <v/>
      </c>
      <c r="W215" s="9">
        <f>IF(TRIM(E215)="","",TRIM(E215)&amp;IF(TRIM(F215)="",""," — "&amp;TRIM(F215)))</f>
        <v/>
      </c>
      <c r="X215" s="9">
        <f>IF(W215="","",IF(COUNTIF($W$2:W215,W215)=1,MAX($X$1:X214)+1,""))</f>
        <v/>
      </c>
    </row>
    <row r="216">
      <c r="A216" s="26" t="n"/>
      <c r="B216" s="27" t="n"/>
      <c r="C216" s="26" t="n"/>
      <c r="D216" s="28" t="n"/>
      <c r="E216" s="26" t="n"/>
      <c r="F216" s="26" t="n"/>
      <c r="G216" s="29" t="n"/>
      <c r="H216" s="30" t="n"/>
      <c r="I216" s="30" t="n"/>
      <c r="J216" s="17">
        <f>IF(OR(G216="",H216=""),"",(H216+I216)*G216)</f>
        <v/>
      </c>
      <c r="K216" s="30" t="n"/>
      <c r="L216" s="17">
        <f>IF(J216="","",IF(M216="Lunas",0,J216-K216))</f>
        <v/>
      </c>
      <c r="M216" s="26" t="n"/>
      <c r="N216" s="26" t="n"/>
      <c r="O216" s="30" t="n"/>
      <c r="P216" s="28" t="n"/>
      <c r="Q216" s="17">
        <f>IF(J216="","",J216*Trip!$B$5)</f>
        <v/>
      </c>
      <c r="R216" s="30" t="n"/>
      <c r="S216" s="26" t="n"/>
      <c r="U216" s="9">
        <f>IF(TRIM(C216)="","",TRIM(C216)&amp;" | "&amp;TRIM(D216))</f>
        <v/>
      </c>
      <c r="V216" s="9">
        <f>IF(U216="","",IF(COUNTIF($U$2:U216,U216)=1,MAX($V$1:V215)+1,""))</f>
        <v/>
      </c>
      <c r="W216" s="9">
        <f>IF(TRIM(E216)="","",TRIM(E216)&amp;IF(TRIM(F216)="",""," — "&amp;TRIM(F216)))</f>
        <v/>
      </c>
      <c r="X216" s="9">
        <f>IF(W216="","",IF(COUNTIF($W$2:W216,W216)=1,MAX($X$1:X215)+1,""))</f>
        <v/>
      </c>
    </row>
    <row r="217">
      <c r="A217" s="26" t="n"/>
      <c r="B217" s="27" t="n"/>
      <c r="C217" s="26" t="n"/>
      <c r="D217" s="28" t="n"/>
      <c r="E217" s="26" t="n"/>
      <c r="F217" s="26" t="n"/>
      <c r="G217" s="29" t="n"/>
      <c r="H217" s="30" t="n"/>
      <c r="I217" s="30" t="n"/>
      <c r="J217" s="17">
        <f>IF(OR(G217="",H217=""),"",(H217+I217)*G217)</f>
        <v/>
      </c>
      <c r="K217" s="30" t="n"/>
      <c r="L217" s="17">
        <f>IF(J217="","",IF(M217="Lunas",0,J217-K217))</f>
        <v/>
      </c>
      <c r="M217" s="26" t="n"/>
      <c r="N217" s="26" t="n"/>
      <c r="O217" s="30" t="n"/>
      <c r="P217" s="28" t="n"/>
      <c r="Q217" s="17">
        <f>IF(J217="","",J217*Trip!$B$5)</f>
        <v/>
      </c>
      <c r="R217" s="30" t="n"/>
      <c r="S217" s="26" t="n"/>
      <c r="U217" s="9">
        <f>IF(TRIM(C217)="","",TRIM(C217)&amp;" | "&amp;TRIM(D217))</f>
        <v/>
      </c>
      <c r="V217" s="9">
        <f>IF(U217="","",IF(COUNTIF($U$2:U217,U217)=1,MAX($V$1:V216)+1,""))</f>
        <v/>
      </c>
      <c r="W217" s="9">
        <f>IF(TRIM(E217)="","",TRIM(E217)&amp;IF(TRIM(F217)="",""," — "&amp;TRIM(F217)))</f>
        <v/>
      </c>
      <c r="X217" s="9">
        <f>IF(W217="","",IF(COUNTIF($W$2:W217,W217)=1,MAX($X$1:X216)+1,""))</f>
        <v/>
      </c>
    </row>
    <row r="218">
      <c r="A218" s="26" t="n"/>
      <c r="B218" s="27" t="n"/>
      <c r="C218" s="26" t="n"/>
      <c r="D218" s="28" t="n"/>
      <c r="E218" s="26" t="n"/>
      <c r="F218" s="26" t="n"/>
      <c r="G218" s="29" t="n"/>
      <c r="H218" s="30" t="n"/>
      <c r="I218" s="30" t="n"/>
      <c r="J218" s="17">
        <f>IF(OR(G218="",H218=""),"",(H218+I218)*G218)</f>
        <v/>
      </c>
      <c r="K218" s="30" t="n"/>
      <c r="L218" s="17">
        <f>IF(J218="","",IF(M218="Lunas",0,J218-K218))</f>
        <v/>
      </c>
      <c r="M218" s="26" t="n"/>
      <c r="N218" s="26" t="n"/>
      <c r="O218" s="30" t="n"/>
      <c r="P218" s="28" t="n"/>
      <c r="Q218" s="17">
        <f>IF(J218="","",J218*Trip!$B$5)</f>
        <v/>
      </c>
      <c r="R218" s="30" t="n"/>
      <c r="S218" s="26" t="n"/>
      <c r="U218" s="9">
        <f>IF(TRIM(C218)="","",TRIM(C218)&amp;" | "&amp;TRIM(D218))</f>
        <v/>
      </c>
      <c r="V218" s="9">
        <f>IF(U218="","",IF(COUNTIF($U$2:U218,U218)=1,MAX($V$1:V217)+1,""))</f>
        <v/>
      </c>
      <c r="W218" s="9">
        <f>IF(TRIM(E218)="","",TRIM(E218)&amp;IF(TRIM(F218)="",""," — "&amp;TRIM(F218)))</f>
        <v/>
      </c>
      <c r="X218" s="9">
        <f>IF(W218="","",IF(COUNTIF($W$2:W218,W218)=1,MAX($X$1:X217)+1,""))</f>
        <v/>
      </c>
    </row>
    <row r="219">
      <c r="A219" s="26" t="n"/>
      <c r="B219" s="27" t="n"/>
      <c r="C219" s="26" t="n"/>
      <c r="D219" s="28" t="n"/>
      <c r="E219" s="26" t="n"/>
      <c r="F219" s="26" t="n"/>
      <c r="G219" s="29" t="n"/>
      <c r="H219" s="30" t="n"/>
      <c r="I219" s="30" t="n"/>
      <c r="J219" s="17">
        <f>IF(OR(G219="",H219=""),"",(H219+I219)*G219)</f>
        <v/>
      </c>
      <c r="K219" s="30" t="n"/>
      <c r="L219" s="17">
        <f>IF(J219="","",IF(M219="Lunas",0,J219-K219))</f>
        <v/>
      </c>
      <c r="M219" s="26" t="n"/>
      <c r="N219" s="26" t="n"/>
      <c r="O219" s="30" t="n"/>
      <c r="P219" s="28" t="n"/>
      <c r="Q219" s="17">
        <f>IF(J219="","",J219*Trip!$B$5)</f>
        <v/>
      </c>
      <c r="R219" s="30" t="n"/>
      <c r="S219" s="26" t="n"/>
      <c r="U219" s="9">
        <f>IF(TRIM(C219)="","",TRIM(C219)&amp;" | "&amp;TRIM(D219))</f>
        <v/>
      </c>
      <c r="V219" s="9">
        <f>IF(U219="","",IF(COUNTIF($U$2:U219,U219)=1,MAX($V$1:V218)+1,""))</f>
        <v/>
      </c>
      <c r="W219" s="9">
        <f>IF(TRIM(E219)="","",TRIM(E219)&amp;IF(TRIM(F219)="",""," — "&amp;TRIM(F219)))</f>
        <v/>
      </c>
      <c r="X219" s="9">
        <f>IF(W219="","",IF(COUNTIF($W$2:W219,W219)=1,MAX($X$1:X218)+1,""))</f>
        <v/>
      </c>
    </row>
    <row r="220">
      <c r="A220" s="26" t="n"/>
      <c r="B220" s="27" t="n"/>
      <c r="C220" s="26" t="n"/>
      <c r="D220" s="28" t="n"/>
      <c r="E220" s="26" t="n"/>
      <c r="F220" s="26" t="n"/>
      <c r="G220" s="29" t="n"/>
      <c r="H220" s="30" t="n"/>
      <c r="I220" s="30" t="n"/>
      <c r="J220" s="17">
        <f>IF(OR(G220="",H220=""),"",(H220+I220)*G220)</f>
        <v/>
      </c>
      <c r="K220" s="30" t="n"/>
      <c r="L220" s="17">
        <f>IF(J220="","",IF(M220="Lunas",0,J220-K220))</f>
        <v/>
      </c>
      <c r="M220" s="26" t="n"/>
      <c r="N220" s="26" t="n"/>
      <c r="O220" s="30" t="n"/>
      <c r="P220" s="28" t="n"/>
      <c r="Q220" s="17">
        <f>IF(J220="","",J220*Trip!$B$5)</f>
        <v/>
      </c>
      <c r="R220" s="30" t="n"/>
      <c r="S220" s="26" t="n"/>
      <c r="U220" s="9">
        <f>IF(TRIM(C220)="","",TRIM(C220)&amp;" | "&amp;TRIM(D220))</f>
        <v/>
      </c>
      <c r="V220" s="9">
        <f>IF(U220="","",IF(COUNTIF($U$2:U220,U220)=1,MAX($V$1:V219)+1,""))</f>
        <v/>
      </c>
      <c r="W220" s="9">
        <f>IF(TRIM(E220)="","",TRIM(E220)&amp;IF(TRIM(F220)="",""," — "&amp;TRIM(F220)))</f>
        <v/>
      </c>
      <c r="X220" s="9">
        <f>IF(W220="","",IF(COUNTIF($W$2:W220,W220)=1,MAX($X$1:X219)+1,""))</f>
        <v/>
      </c>
    </row>
    <row r="221">
      <c r="A221" s="26" t="n"/>
      <c r="B221" s="27" t="n"/>
      <c r="C221" s="26" t="n"/>
      <c r="D221" s="28" t="n"/>
      <c r="E221" s="26" t="n"/>
      <c r="F221" s="26" t="n"/>
      <c r="G221" s="29" t="n"/>
      <c r="H221" s="30" t="n"/>
      <c r="I221" s="30" t="n"/>
      <c r="J221" s="17">
        <f>IF(OR(G221="",H221=""),"",(H221+I221)*G221)</f>
        <v/>
      </c>
      <c r="K221" s="30" t="n"/>
      <c r="L221" s="17">
        <f>IF(J221="","",IF(M221="Lunas",0,J221-K221))</f>
        <v/>
      </c>
      <c r="M221" s="26" t="n"/>
      <c r="N221" s="26" t="n"/>
      <c r="O221" s="30" t="n"/>
      <c r="P221" s="28" t="n"/>
      <c r="Q221" s="17">
        <f>IF(J221="","",J221*Trip!$B$5)</f>
        <v/>
      </c>
      <c r="R221" s="30" t="n"/>
      <c r="S221" s="26" t="n"/>
      <c r="U221" s="9">
        <f>IF(TRIM(C221)="","",TRIM(C221)&amp;" | "&amp;TRIM(D221))</f>
        <v/>
      </c>
      <c r="V221" s="9">
        <f>IF(U221="","",IF(COUNTIF($U$2:U221,U221)=1,MAX($V$1:V220)+1,""))</f>
        <v/>
      </c>
      <c r="W221" s="9">
        <f>IF(TRIM(E221)="","",TRIM(E221)&amp;IF(TRIM(F221)="",""," — "&amp;TRIM(F221)))</f>
        <v/>
      </c>
      <c r="X221" s="9">
        <f>IF(W221="","",IF(COUNTIF($W$2:W221,W221)=1,MAX($X$1:X220)+1,""))</f>
        <v/>
      </c>
    </row>
    <row r="222">
      <c r="A222" s="26" t="n"/>
      <c r="B222" s="27" t="n"/>
      <c r="C222" s="26" t="n"/>
      <c r="D222" s="28" t="n"/>
      <c r="E222" s="26" t="n"/>
      <c r="F222" s="26" t="n"/>
      <c r="G222" s="29" t="n"/>
      <c r="H222" s="30" t="n"/>
      <c r="I222" s="30" t="n"/>
      <c r="J222" s="17">
        <f>IF(OR(G222="",H222=""),"",(H222+I222)*G222)</f>
        <v/>
      </c>
      <c r="K222" s="30" t="n"/>
      <c r="L222" s="17">
        <f>IF(J222="","",IF(M222="Lunas",0,J222-K222))</f>
        <v/>
      </c>
      <c r="M222" s="26" t="n"/>
      <c r="N222" s="26" t="n"/>
      <c r="O222" s="30" t="n"/>
      <c r="P222" s="28" t="n"/>
      <c r="Q222" s="17">
        <f>IF(J222="","",J222*Trip!$B$5)</f>
        <v/>
      </c>
      <c r="R222" s="30" t="n"/>
      <c r="S222" s="26" t="n"/>
      <c r="U222" s="9">
        <f>IF(TRIM(C222)="","",TRIM(C222)&amp;" | "&amp;TRIM(D222))</f>
        <v/>
      </c>
      <c r="V222" s="9">
        <f>IF(U222="","",IF(COUNTIF($U$2:U222,U222)=1,MAX($V$1:V221)+1,""))</f>
        <v/>
      </c>
      <c r="W222" s="9">
        <f>IF(TRIM(E222)="","",TRIM(E222)&amp;IF(TRIM(F222)="",""," — "&amp;TRIM(F222)))</f>
        <v/>
      </c>
      <c r="X222" s="9">
        <f>IF(W222="","",IF(COUNTIF($W$2:W222,W222)=1,MAX($X$1:X221)+1,""))</f>
        <v/>
      </c>
    </row>
    <row r="223">
      <c r="A223" s="26" t="n"/>
      <c r="B223" s="27" t="n"/>
      <c r="C223" s="26" t="n"/>
      <c r="D223" s="28" t="n"/>
      <c r="E223" s="26" t="n"/>
      <c r="F223" s="26" t="n"/>
      <c r="G223" s="29" t="n"/>
      <c r="H223" s="30" t="n"/>
      <c r="I223" s="30" t="n"/>
      <c r="J223" s="17">
        <f>IF(OR(G223="",H223=""),"",(H223+I223)*G223)</f>
        <v/>
      </c>
      <c r="K223" s="30" t="n"/>
      <c r="L223" s="17">
        <f>IF(J223="","",IF(M223="Lunas",0,J223-K223))</f>
        <v/>
      </c>
      <c r="M223" s="26" t="n"/>
      <c r="N223" s="26" t="n"/>
      <c r="O223" s="30" t="n"/>
      <c r="P223" s="28" t="n"/>
      <c r="Q223" s="17">
        <f>IF(J223="","",J223*Trip!$B$5)</f>
        <v/>
      </c>
      <c r="R223" s="30" t="n"/>
      <c r="S223" s="26" t="n"/>
      <c r="U223" s="9">
        <f>IF(TRIM(C223)="","",TRIM(C223)&amp;" | "&amp;TRIM(D223))</f>
        <v/>
      </c>
      <c r="V223" s="9">
        <f>IF(U223="","",IF(COUNTIF($U$2:U223,U223)=1,MAX($V$1:V222)+1,""))</f>
        <v/>
      </c>
      <c r="W223" s="9">
        <f>IF(TRIM(E223)="","",TRIM(E223)&amp;IF(TRIM(F223)="",""," — "&amp;TRIM(F223)))</f>
        <v/>
      </c>
      <c r="X223" s="9">
        <f>IF(W223="","",IF(COUNTIF($W$2:W223,W223)=1,MAX($X$1:X222)+1,""))</f>
        <v/>
      </c>
    </row>
    <row r="224">
      <c r="A224" s="26" t="n"/>
      <c r="B224" s="27" t="n"/>
      <c r="C224" s="26" t="n"/>
      <c r="D224" s="28" t="n"/>
      <c r="E224" s="26" t="n"/>
      <c r="F224" s="26" t="n"/>
      <c r="G224" s="29" t="n"/>
      <c r="H224" s="30" t="n"/>
      <c r="I224" s="30" t="n"/>
      <c r="J224" s="17">
        <f>IF(OR(G224="",H224=""),"",(H224+I224)*G224)</f>
        <v/>
      </c>
      <c r="K224" s="30" t="n"/>
      <c r="L224" s="17">
        <f>IF(J224="","",IF(M224="Lunas",0,J224-K224))</f>
        <v/>
      </c>
      <c r="M224" s="26" t="n"/>
      <c r="N224" s="26" t="n"/>
      <c r="O224" s="30" t="n"/>
      <c r="P224" s="28" t="n"/>
      <c r="Q224" s="17">
        <f>IF(J224="","",J224*Trip!$B$5)</f>
        <v/>
      </c>
      <c r="R224" s="30" t="n"/>
      <c r="S224" s="26" t="n"/>
      <c r="U224" s="9">
        <f>IF(TRIM(C224)="","",TRIM(C224)&amp;" | "&amp;TRIM(D224))</f>
        <v/>
      </c>
      <c r="V224" s="9">
        <f>IF(U224="","",IF(COUNTIF($U$2:U224,U224)=1,MAX($V$1:V223)+1,""))</f>
        <v/>
      </c>
      <c r="W224" s="9">
        <f>IF(TRIM(E224)="","",TRIM(E224)&amp;IF(TRIM(F224)="",""," — "&amp;TRIM(F224)))</f>
        <v/>
      </c>
      <c r="X224" s="9">
        <f>IF(W224="","",IF(COUNTIF($W$2:W224,W224)=1,MAX($X$1:X223)+1,""))</f>
        <v/>
      </c>
    </row>
    <row r="225">
      <c r="A225" s="26" t="n"/>
      <c r="B225" s="27" t="n"/>
      <c r="C225" s="26" t="n"/>
      <c r="D225" s="28" t="n"/>
      <c r="E225" s="26" t="n"/>
      <c r="F225" s="26" t="n"/>
      <c r="G225" s="29" t="n"/>
      <c r="H225" s="30" t="n"/>
      <c r="I225" s="30" t="n"/>
      <c r="J225" s="17">
        <f>IF(OR(G225="",H225=""),"",(H225+I225)*G225)</f>
        <v/>
      </c>
      <c r="K225" s="30" t="n"/>
      <c r="L225" s="17">
        <f>IF(J225="","",IF(M225="Lunas",0,J225-K225))</f>
        <v/>
      </c>
      <c r="M225" s="26" t="n"/>
      <c r="N225" s="26" t="n"/>
      <c r="O225" s="30" t="n"/>
      <c r="P225" s="28" t="n"/>
      <c r="Q225" s="17">
        <f>IF(J225="","",J225*Trip!$B$5)</f>
        <v/>
      </c>
      <c r="R225" s="30" t="n"/>
      <c r="S225" s="26" t="n"/>
      <c r="U225" s="9">
        <f>IF(TRIM(C225)="","",TRIM(C225)&amp;" | "&amp;TRIM(D225))</f>
        <v/>
      </c>
      <c r="V225" s="9">
        <f>IF(U225="","",IF(COUNTIF($U$2:U225,U225)=1,MAX($V$1:V224)+1,""))</f>
        <v/>
      </c>
      <c r="W225" s="9">
        <f>IF(TRIM(E225)="","",TRIM(E225)&amp;IF(TRIM(F225)="",""," — "&amp;TRIM(F225)))</f>
        <v/>
      </c>
      <c r="X225" s="9">
        <f>IF(W225="","",IF(COUNTIF($W$2:W225,W225)=1,MAX($X$1:X224)+1,""))</f>
        <v/>
      </c>
    </row>
    <row r="226">
      <c r="A226" s="26" t="n"/>
      <c r="B226" s="27" t="n"/>
      <c r="C226" s="26" t="n"/>
      <c r="D226" s="28" t="n"/>
      <c r="E226" s="26" t="n"/>
      <c r="F226" s="26" t="n"/>
      <c r="G226" s="29" t="n"/>
      <c r="H226" s="30" t="n"/>
      <c r="I226" s="30" t="n"/>
      <c r="J226" s="17">
        <f>IF(OR(G226="",H226=""),"",(H226+I226)*G226)</f>
        <v/>
      </c>
      <c r="K226" s="30" t="n"/>
      <c r="L226" s="17">
        <f>IF(J226="","",IF(M226="Lunas",0,J226-K226))</f>
        <v/>
      </c>
      <c r="M226" s="26" t="n"/>
      <c r="N226" s="26" t="n"/>
      <c r="O226" s="30" t="n"/>
      <c r="P226" s="28" t="n"/>
      <c r="Q226" s="17">
        <f>IF(J226="","",J226*Trip!$B$5)</f>
        <v/>
      </c>
      <c r="R226" s="30" t="n"/>
      <c r="S226" s="26" t="n"/>
      <c r="U226" s="9">
        <f>IF(TRIM(C226)="","",TRIM(C226)&amp;" | "&amp;TRIM(D226))</f>
        <v/>
      </c>
      <c r="V226" s="9">
        <f>IF(U226="","",IF(COUNTIF($U$2:U226,U226)=1,MAX($V$1:V225)+1,""))</f>
        <v/>
      </c>
      <c r="W226" s="9">
        <f>IF(TRIM(E226)="","",TRIM(E226)&amp;IF(TRIM(F226)="",""," — "&amp;TRIM(F226)))</f>
        <v/>
      </c>
      <c r="X226" s="9">
        <f>IF(W226="","",IF(COUNTIF($W$2:W226,W226)=1,MAX($X$1:X225)+1,""))</f>
        <v/>
      </c>
    </row>
    <row r="227">
      <c r="A227" s="26" t="n"/>
      <c r="B227" s="27" t="n"/>
      <c r="C227" s="26" t="n"/>
      <c r="D227" s="28" t="n"/>
      <c r="E227" s="26" t="n"/>
      <c r="F227" s="26" t="n"/>
      <c r="G227" s="29" t="n"/>
      <c r="H227" s="30" t="n"/>
      <c r="I227" s="30" t="n"/>
      <c r="J227" s="17">
        <f>IF(OR(G227="",H227=""),"",(H227+I227)*G227)</f>
        <v/>
      </c>
      <c r="K227" s="30" t="n"/>
      <c r="L227" s="17">
        <f>IF(J227="","",IF(M227="Lunas",0,J227-K227))</f>
        <v/>
      </c>
      <c r="M227" s="26" t="n"/>
      <c r="N227" s="26" t="n"/>
      <c r="O227" s="30" t="n"/>
      <c r="P227" s="28" t="n"/>
      <c r="Q227" s="17">
        <f>IF(J227="","",J227*Trip!$B$5)</f>
        <v/>
      </c>
      <c r="R227" s="30" t="n"/>
      <c r="S227" s="26" t="n"/>
      <c r="U227" s="9">
        <f>IF(TRIM(C227)="","",TRIM(C227)&amp;" | "&amp;TRIM(D227))</f>
        <v/>
      </c>
      <c r="V227" s="9">
        <f>IF(U227="","",IF(COUNTIF($U$2:U227,U227)=1,MAX($V$1:V226)+1,""))</f>
        <v/>
      </c>
      <c r="W227" s="9">
        <f>IF(TRIM(E227)="","",TRIM(E227)&amp;IF(TRIM(F227)="",""," — "&amp;TRIM(F227)))</f>
        <v/>
      </c>
      <c r="X227" s="9">
        <f>IF(W227="","",IF(COUNTIF($W$2:W227,W227)=1,MAX($X$1:X226)+1,""))</f>
        <v/>
      </c>
    </row>
    <row r="228">
      <c r="A228" s="26" t="n"/>
      <c r="B228" s="27" t="n"/>
      <c r="C228" s="26" t="n"/>
      <c r="D228" s="28" t="n"/>
      <c r="E228" s="26" t="n"/>
      <c r="F228" s="26" t="n"/>
      <c r="G228" s="29" t="n"/>
      <c r="H228" s="30" t="n"/>
      <c r="I228" s="30" t="n"/>
      <c r="J228" s="17">
        <f>IF(OR(G228="",H228=""),"",(H228+I228)*G228)</f>
        <v/>
      </c>
      <c r="K228" s="30" t="n"/>
      <c r="L228" s="17">
        <f>IF(J228="","",IF(M228="Lunas",0,J228-K228))</f>
        <v/>
      </c>
      <c r="M228" s="26" t="n"/>
      <c r="N228" s="26" t="n"/>
      <c r="O228" s="30" t="n"/>
      <c r="P228" s="28" t="n"/>
      <c r="Q228" s="17">
        <f>IF(J228="","",J228*Trip!$B$5)</f>
        <v/>
      </c>
      <c r="R228" s="30" t="n"/>
      <c r="S228" s="26" t="n"/>
      <c r="U228" s="9">
        <f>IF(TRIM(C228)="","",TRIM(C228)&amp;" | "&amp;TRIM(D228))</f>
        <v/>
      </c>
      <c r="V228" s="9">
        <f>IF(U228="","",IF(COUNTIF($U$2:U228,U228)=1,MAX($V$1:V227)+1,""))</f>
        <v/>
      </c>
      <c r="W228" s="9">
        <f>IF(TRIM(E228)="","",TRIM(E228)&amp;IF(TRIM(F228)="",""," — "&amp;TRIM(F228)))</f>
        <v/>
      </c>
      <c r="X228" s="9">
        <f>IF(W228="","",IF(COUNTIF($W$2:W228,W228)=1,MAX($X$1:X227)+1,""))</f>
        <v/>
      </c>
    </row>
    <row r="229">
      <c r="A229" s="26" t="n"/>
      <c r="B229" s="27" t="n"/>
      <c r="C229" s="26" t="n"/>
      <c r="D229" s="28" t="n"/>
      <c r="E229" s="26" t="n"/>
      <c r="F229" s="26" t="n"/>
      <c r="G229" s="29" t="n"/>
      <c r="H229" s="30" t="n"/>
      <c r="I229" s="30" t="n"/>
      <c r="J229" s="17">
        <f>IF(OR(G229="",H229=""),"",(H229+I229)*G229)</f>
        <v/>
      </c>
      <c r="K229" s="30" t="n"/>
      <c r="L229" s="17">
        <f>IF(J229="","",IF(M229="Lunas",0,J229-K229))</f>
        <v/>
      </c>
      <c r="M229" s="26" t="n"/>
      <c r="N229" s="26" t="n"/>
      <c r="O229" s="30" t="n"/>
      <c r="P229" s="28" t="n"/>
      <c r="Q229" s="17">
        <f>IF(J229="","",J229*Trip!$B$5)</f>
        <v/>
      </c>
      <c r="R229" s="30" t="n"/>
      <c r="S229" s="26" t="n"/>
      <c r="U229" s="9">
        <f>IF(TRIM(C229)="","",TRIM(C229)&amp;" | "&amp;TRIM(D229))</f>
        <v/>
      </c>
      <c r="V229" s="9">
        <f>IF(U229="","",IF(COUNTIF($U$2:U229,U229)=1,MAX($V$1:V228)+1,""))</f>
        <v/>
      </c>
      <c r="W229" s="9">
        <f>IF(TRIM(E229)="","",TRIM(E229)&amp;IF(TRIM(F229)="",""," — "&amp;TRIM(F229)))</f>
        <v/>
      </c>
      <c r="X229" s="9">
        <f>IF(W229="","",IF(COUNTIF($W$2:W229,W229)=1,MAX($X$1:X228)+1,""))</f>
        <v/>
      </c>
    </row>
    <row r="230">
      <c r="A230" s="26" t="n"/>
      <c r="B230" s="27" t="n"/>
      <c r="C230" s="26" t="n"/>
      <c r="D230" s="28" t="n"/>
      <c r="E230" s="26" t="n"/>
      <c r="F230" s="26" t="n"/>
      <c r="G230" s="29" t="n"/>
      <c r="H230" s="30" t="n"/>
      <c r="I230" s="30" t="n"/>
      <c r="J230" s="17">
        <f>IF(OR(G230="",H230=""),"",(H230+I230)*G230)</f>
        <v/>
      </c>
      <c r="K230" s="30" t="n"/>
      <c r="L230" s="17">
        <f>IF(J230="","",IF(M230="Lunas",0,J230-K230))</f>
        <v/>
      </c>
      <c r="M230" s="26" t="n"/>
      <c r="N230" s="26" t="n"/>
      <c r="O230" s="30" t="n"/>
      <c r="P230" s="28" t="n"/>
      <c r="Q230" s="17">
        <f>IF(J230="","",J230*Trip!$B$5)</f>
        <v/>
      </c>
      <c r="R230" s="30" t="n"/>
      <c r="S230" s="26" t="n"/>
      <c r="U230" s="9">
        <f>IF(TRIM(C230)="","",TRIM(C230)&amp;" | "&amp;TRIM(D230))</f>
        <v/>
      </c>
      <c r="V230" s="9">
        <f>IF(U230="","",IF(COUNTIF($U$2:U230,U230)=1,MAX($V$1:V229)+1,""))</f>
        <v/>
      </c>
      <c r="W230" s="9">
        <f>IF(TRIM(E230)="","",TRIM(E230)&amp;IF(TRIM(F230)="",""," — "&amp;TRIM(F230)))</f>
        <v/>
      </c>
      <c r="X230" s="9">
        <f>IF(W230="","",IF(COUNTIF($W$2:W230,W230)=1,MAX($X$1:X229)+1,""))</f>
        <v/>
      </c>
    </row>
    <row r="231">
      <c r="A231" s="26" t="n"/>
      <c r="B231" s="27" t="n"/>
      <c r="C231" s="26" t="n"/>
      <c r="D231" s="28" t="n"/>
      <c r="E231" s="26" t="n"/>
      <c r="F231" s="26" t="n"/>
      <c r="G231" s="29" t="n"/>
      <c r="H231" s="30" t="n"/>
      <c r="I231" s="30" t="n"/>
      <c r="J231" s="17">
        <f>IF(OR(G231="",H231=""),"",(H231+I231)*G231)</f>
        <v/>
      </c>
      <c r="K231" s="30" t="n"/>
      <c r="L231" s="17">
        <f>IF(J231="","",IF(M231="Lunas",0,J231-K231))</f>
        <v/>
      </c>
      <c r="M231" s="26" t="n"/>
      <c r="N231" s="26" t="n"/>
      <c r="O231" s="30" t="n"/>
      <c r="P231" s="28" t="n"/>
      <c r="Q231" s="17">
        <f>IF(J231="","",J231*Trip!$B$5)</f>
        <v/>
      </c>
      <c r="R231" s="30" t="n"/>
      <c r="S231" s="26" t="n"/>
      <c r="U231" s="9">
        <f>IF(TRIM(C231)="","",TRIM(C231)&amp;" | "&amp;TRIM(D231))</f>
        <v/>
      </c>
      <c r="V231" s="9">
        <f>IF(U231="","",IF(COUNTIF($U$2:U231,U231)=1,MAX($V$1:V230)+1,""))</f>
        <v/>
      </c>
      <c r="W231" s="9">
        <f>IF(TRIM(E231)="","",TRIM(E231)&amp;IF(TRIM(F231)="",""," — "&amp;TRIM(F231)))</f>
        <v/>
      </c>
      <c r="X231" s="9">
        <f>IF(W231="","",IF(COUNTIF($W$2:W231,W231)=1,MAX($X$1:X230)+1,""))</f>
        <v/>
      </c>
    </row>
    <row r="232">
      <c r="A232" s="26" t="n"/>
      <c r="B232" s="27" t="n"/>
      <c r="C232" s="26" t="n"/>
      <c r="D232" s="28" t="n"/>
      <c r="E232" s="26" t="n"/>
      <c r="F232" s="26" t="n"/>
      <c r="G232" s="29" t="n"/>
      <c r="H232" s="30" t="n"/>
      <c r="I232" s="30" t="n"/>
      <c r="J232" s="17">
        <f>IF(OR(G232="",H232=""),"",(H232+I232)*G232)</f>
        <v/>
      </c>
      <c r="K232" s="30" t="n"/>
      <c r="L232" s="17">
        <f>IF(J232="","",IF(M232="Lunas",0,J232-K232))</f>
        <v/>
      </c>
      <c r="M232" s="26" t="n"/>
      <c r="N232" s="26" t="n"/>
      <c r="O232" s="30" t="n"/>
      <c r="P232" s="28" t="n"/>
      <c r="Q232" s="17">
        <f>IF(J232="","",J232*Trip!$B$5)</f>
        <v/>
      </c>
      <c r="R232" s="30" t="n"/>
      <c r="S232" s="26" t="n"/>
      <c r="U232" s="9">
        <f>IF(TRIM(C232)="","",TRIM(C232)&amp;" | "&amp;TRIM(D232))</f>
        <v/>
      </c>
      <c r="V232" s="9">
        <f>IF(U232="","",IF(COUNTIF($U$2:U232,U232)=1,MAX($V$1:V231)+1,""))</f>
        <v/>
      </c>
      <c r="W232" s="9">
        <f>IF(TRIM(E232)="","",TRIM(E232)&amp;IF(TRIM(F232)="",""," — "&amp;TRIM(F232)))</f>
        <v/>
      </c>
      <c r="X232" s="9">
        <f>IF(W232="","",IF(COUNTIF($W$2:W232,W232)=1,MAX($X$1:X231)+1,""))</f>
        <v/>
      </c>
    </row>
    <row r="233">
      <c r="A233" s="26" t="n"/>
      <c r="B233" s="27" t="n"/>
      <c r="C233" s="26" t="n"/>
      <c r="D233" s="28" t="n"/>
      <c r="E233" s="26" t="n"/>
      <c r="F233" s="26" t="n"/>
      <c r="G233" s="29" t="n"/>
      <c r="H233" s="30" t="n"/>
      <c r="I233" s="30" t="n"/>
      <c r="J233" s="17">
        <f>IF(OR(G233="",H233=""),"",(H233+I233)*G233)</f>
        <v/>
      </c>
      <c r="K233" s="30" t="n"/>
      <c r="L233" s="17">
        <f>IF(J233="","",IF(M233="Lunas",0,J233-K233))</f>
        <v/>
      </c>
      <c r="M233" s="26" t="n"/>
      <c r="N233" s="26" t="n"/>
      <c r="O233" s="30" t="n"/>
      <c r="P233" s="28" t="n"/>
      <c r="Q233" s="17">
        <f>IF(J233="","",J233*Trip!$B$5)</f>
        <v/>
      </c>
      <c r="R233" s="30" t="n"/>
      <c r="S233" s="26" t="n"/>
      <c r="U233" s="9">
        <f>IF(TRIM(C233)="","",TRIM(C233)&amp;" | "&amp;TRIM(D233))</f>
        <v/>
      </c>
      <c r="V233" s="9">
        <f>IF(U233="","",IF(COUNTIF($U$2:U233,U233)=1,MAX($V$1:V232)+1,""))</f>
        <v/>
      </c>
      <c r="W233" s="9">
        <f>IF(TRIM(E233)="","",TRIM(E233)&amp;IF(TRIM(F233)="",""," — "&amp;TRIM(F233)))</f>
        <v/>
      </c>
      <c r="X233" s="9">
        <f>IF(W233="","",IF(COUNTIF($W$2:W233,W233)=1,MAX($X$1:X232)+1,""))</f>
        <v/>
      </c>
    </row>
    <row r="234">
      <c r="A234" s="26" t="n"/>
      <c r="B234" s="27" t="n"/>
      <c r="C234" s="26" t="n"/>
      <c r="D234" s="28" t="n"/>
      <c r="E234" s="26" t="n"/>
      <c r="F234" s="26" t="n"/>
      <c r="G234" s="29" t="n"/>
      <c r="H234" s="30" t="n"/>
      <c r="I234" s="30" t="n"/>
      <c r="J234" s="17">
        <f>IF(OR(G234="",H234=""),"",(H234+I234)*G234)</f>
        <v/>
      </c>
      <c r="K234" s="30" t="n"/>
      <c r="L234" s="17">
        <f>IF(J234="","",IF(M234="Lunas",0,J234-K234))</f>
        <v/>
      </c>
      <c r="M234" s="26" t="n"/>
      <c r="N234" s="26" t="n"/>
      <c r="O234" s="30" t="n"/>
      <c r="P234" s="28" t="n"/>
      <c r="Q234" s="17">
        <f>IF(J234="","",J234*Trip!$B$5)</f>
        <v/>
      </c>
      <c r="R234" s="30" t="n"/>
      <c r="S234" s="26" t="n"/>
      <c r="U234" s="9">
        <f>IF(TRIM(C234)="","",TRIM(C234)&amp;" | "&amp;TRIM(D234))</f>
        <v/>
      </c>
      <c r="V234" s="9">
        <f>IF(U234="","",IF(COUNTIF($U$2:U234,U234)=1,MAX($V$1:V233)+1,""))</f>
        <v/>
      </c>
      <c r="W234" s="9">
        <f>IF(TRIM(E234)="","",TRIM(E234)&amp;IF(TRIM(F234)="",""," — "&amp;TRIM(F234)))</f>
        <v/>
      </c>
      <c r="X234" s="9">
        <f>IF(W234="","",IF(COUNTIF($W$2:W234,W234)=1,MAX($X$1:X233)+1,""))</f>
        <v/>
      </c>
    </row>
    <row r="235">
      <c r="A235" s="26" t="n"/>
      <c r="B235" s="27" t="n"/>
      <c r="C235" s="26" t="n"/>
      <c r="D235" s="28" t="n"/>
      <c r="E235" s="26" t="n"/>
      <c r="F235" s="26" t="n"/>
      <c r="G235" s="29" t="n"/>
      <c r="H235" s="30" t="n"/>
      <c r="I235" s="30" t="n"/>
      <c r="J235" s="17">
        <f>IF(OR(G235="",H235=""),"",(H235+I235)*G235)</f>
        <v/>
      </c>
      <c r="K235" s="30" t="n"/>
      <c r="L235" s="17">
        <f>IF(J235="","",IF(M235="Lunas",0,J235-K235))</f>
        <v/>
      </c>
      <c r="M235" s="26" t="n"/>
      <c r="N235" s="26" t="n"/>
      <c r="O235" s="30" t="n"/>
      <c r="P235" s="28" t="n"/>
      <c r="Q235" s="17">
        <f>IF(J235="","",J235*Trip!$B$5)</f>
        <v/>
      </c>
      <c r="R235" s="30" t="n"/>
      <c r="S235" s="26" t="n"/>
      <c r="U235" s="9">
        <f>IF(TRIM(C235)="","",TRIM(C235)&amp;" | "&amp;TRIM(D235))</f>
        <v/>
      </c>
      <c r="V235" s="9">
        <f>IF(U235="","",IF(COUNTIF($U$2:U235,U235)=1,MAX($V$1:V234)+1,""))</f>
        <v/>
      </c>
      <c r="W235" s="9">
        <f>IF(TRIM(E235)="","",TRIM(E235)&amp;IF(TRIM(F235)="",""," — "&amp;TRIM(F235)))</f>
        <v/>
      </c>
      <c r="X235" s="9">
        <f>IF(W235="","",IF(COUNTIF($W$2:W235,W235)=1,MAX($X$1:X234)+1,""))</f>
        <v/>
      </c>
    </row>
    <row r="236">
      <c r="A236" s="26" t="n"/>
      <c r="B236" s="27" t="n"/>
      <c r="C236" s="26" t="n"/>
      <c r="D236" s="28" t="n"/>
      <c r="E236" s="26" t="n"/>
      <c r="F236" s="26" t="n"/>
      <c r="G236" s="29" t="n"/>
      <c r="H236" s="30" t="n"/>
      <c r="I236" s="30" t="n"/>
      <c r="J236" s="17">
        <f>IF(OR(G236="",H236=""),"",(H236+I236)*G236)</f>
        <v/>
      </c>
      <c r="K236" s="30" t="n"/>
      <c r="L236" s="17">
        <f>IF(J236="","",IF(M236="Lunas",0,J236-K236))</f>
        <v/>
      </c>
      <c r="M236" s="26" t="n"/>
      <c r="N236" s="26" t="n"/>
      <c r="O236" s="30" t="n"/>
      <c r="P236" s="28" t="n"/>
      <c r="Q236" s="17">
        <f>IF(J236="","",J236*Trip!$B$5)</f>
        <v/>
      </c>
      <c r="R236" s="30" t="n"/>
      <c r="S236" s="26" t="n"/>
      <c r="U236" s="9">
        <f>IF(TRIM(C236)="","",TRIM(C236)&amp;" | "&amp;TRIM(D236))</f>
        <v/>
      </c>
      <c r="V236" s="9">
        <f>IF(U236="","",IF(COUNTIF($U$2:U236,U236)=1,MAX($V$1:V235)+1,""))</f>
        <v/>
      </c>
      <c r="W236" s="9">
        <f>IF(TRIM(E236)="","",TRIM(E236)&amp;IF(TRIM(F236)="",""," — "&amp;TRIM(F236)))</f>
        <v/>
      </c>
      <c r="X236" s="9">
        <f>IF(W236="","",IF(COUNTIF($W$2:W236,W236)=1,MAX($X$1:X235)+1,""))</f>
        <v/>
      </c>
    </row>
    <row r="237">
      <c r="A237" s="26" t="n"/>
      <c r="B237" s="27" t="n"/>
      <c r="C237" s="26" t="n"/>
      <c r="D237" s="28" t="n"/>
      <c r="E237" s="26" t="n"/>
      <c r="F237" s="26" t="n"/>
      <c r="G237" s="29" t="n"/>
      <c r="H237" s="30" t="n"/>
      <c r="I237" s="30" t="n"/>
      <c r="J237" s="17">
        <f>IF(OR(G237="",H237=""),"",(H237+I237)*G237)</f>
        <v/>
      </c>
      <c r="K237" s="30" t="n"/>
      <c r="L237" s="17">
        <f>IF(J237="","",IF(M237="Lunas",0,J237-K237))</f>
        <v/>
      </c>
      <c r="M237" s="26" t="n"/>
      <c r="N237" s="26" t="n"/>
      <c r="O237" s="30" t="n"/>
      <c r="P237" s="28" t="n"/>
      <c r="Q237" s="17">
        <f>IF(J237="","",J237*Trip!$B$5)</f>
        <v/>
      </c>
      <c r="R237" s="30" t="n"/>
      <c r="S237" s="26" t="n"/>
      <c r="U237" s="9">
        <f>IF(TRIM(C237)="","",TRIM(C237)&amp;" | "&amp;TRIM(D237))</f>
        <v/>
      </c>
      <c r="V237" s="9">
        <f>IF(U237="","",IF(COUNTIF($U$2:U237,U237)=1,MAX($V$1:V236)+1,""))</f>
        <v/>
      </c>
      <c r="W237" s="9">
        <f>IF(TRIM(E237)="","",TRIM(E237)&amp;IF(TRIM(F237)="",""," — "&amp;TRIM(F237)))</f>
        <v/>
      </c>
      <c r="X237" s="9">
        <f>IF(W237="","",IF(COUNTIF($W$2:W237,W237)=1,MAX($X$1:X236)+1,""))</f>
        <v/>
      </c>
    </row>
    <row r="238">
      <c r="A238" s="26" t="n"/>
      <c r="B238" s="27" t="n"/>
      <c r="C238" s="26" t="n"/>
      <c r="D238" s="28" t="n"/>
      <c r="E238" s="26" t="n"/>
      <c r="F238" s="26" t="n"/>
      <c r="G238" s="29" t="n"/>
      <c r="H238" s="30" t="n"/>
      <c r="I238" s="30" t="n"/>
      <c r="J238" s="17">
        <f>IF(OR(G238="",H238=""),"",(H238+I238)*G238)</f>
        <v/>
      </c>
      <c r="K238" s="30" t="n"/>
      <c r="L238" s="17">
        <f>IF(J238="","",IF(M238="Lunas",0,J238-K238))</f>
        <v/>
      </c>
      <c r="M238" s="26" t="n"/>
      <c r="N238" s="26" t="n"/>
      <c r="O238" s="30" t="n"/>
      <c r="P238" s="28" t="n"/>
      <c r="Q238" s="17">
        <f>IF(J238="","",J238*Trip!$B$5)</f>
        <v/>
      </c>
      <c r="R238" s="30" t="n"/>
      <c r="S238" s="26" t="n"/>
      <c r="U238" s="9">
        <f>IF(TRIM(C238)="","",TRIM(C238)&amp;" | "&amp;TRIM(D238))</f>
        <v/>
      </c>
      <c r="V238" s="9">
        <f>IF(U238="","",IF(COUNTIF($U$2:U238,U238)=1,MAX($V$1:V237)+1,""))</f>
        <v/>
      </c>
      <c r="W238" s="9">
        <f>IF(TRIM(E238)="","",TRIM(E238)&amp;IF(TRIM(F238)="",""," — "&amp;TRIM(F238)))</f>
        <v/>
      </c>
      <c r="X238" s="9">
        <f>IF(W238="","",IF(COUNTIF($W$2:W238,W238)=1,MAX($X$1:X237)+1,""))</f>
        <v/>
      </c>
    </row>
    <row r="239">
      <c r="A239" s="26" t="n"/>
      <c r="B239" s="27" t="n"/>
      <c r="C239" s="26" t="n"/>
      <c r="D239" s="28" t="n"/>
      <c r="E239" s="26" t="n"/>
      <c r="F239" s="26" t="n"/>
      <c r="G239" s="29" t="n"/>
      <c r="H239" s="30" t="n"/>
      <c r="I239" s="30" t="n"/>
      <c r="J239" s="17">
        <f>IF(OR(G239="",H239=""),"",(H239+I239)*G239)</f>
        <v/>
      </c>
      <c r="K239" s="30" t="n"/>
      <c r="L239" s="17">
        <f>IF(J239="","",IF(M239="Lunas",0,J239-K239))</f>
        <v/>
      </c>
      <c r="M239" s="26" t="n"/>
      <c r="N239" s="26" t="n"/>
      <c r="O239" s="30" t="n"/>
      <c r="P239" s="28" t="n"/>
      <c r="Q239" s="17">
        <f>IF(J239="","",J239*Trip!$B$5)</f>
        <v/>
      </c>
      <c r="R239" s="30" t="n"/>
      <c r="S239" s="26" t="n"/>
      <c r="U239" s="9">
        <f>IF(TRIM(C239)="","",TRIM(C239)&amp;" | "&amp;TRIM(D239))</f>
        <v/>
      </c>
      <c r="V239" s="9">
        <f>IF(U239="","",IF(COUNTIF($U$2:U239,U239)=1,MAX($V$1:V238)+1,""))</f>
        <v/>
      </c>
      <c r="W239" s="9">
        <f>IF(TRIM(E239)="","",TRIM(E239)&amp;IF(TRIM(F239)="",""," — "&amp;TRIM(F239)))</f>
        <v/>
      </c>
      <c r="X239" s="9">
        <f>IF(W239="","",IF(COUNTIF($W$2:W239,W239)=1,MAX($X$1:X238)+1,""))</f>
        <v/>
      </c>
    </row>
    <row r="240">
      <c r="A240" s="26" t="n"/>
      <c r="B240" s="27" t="n"/>
      <c r="C240" s="26" t="n"/>
      <c r="D240" s="28" t="n"/>
      <c r="E240" s="26" t="n"/>
      <c r="F240" s="26" t="n"/>
      <c r="G240" s="29" t="n"/>
      <c r="H240" s="30" t="n"/>
      <c r="I240" s="30" t="n"/>
      <c r="J240" s="17">
        <f>IF(OR(G240="",H240=""),"",(H240+I240)*G240)</f>
        <v/>
      </c>
      <c r="K240" s="30" t="n"/>
      <c r="L240" s="17">
        <f>IF(J240="","",IF(M240="Lunas",0,J240-K240))</f>
        <v/>
      </c>
      <c r="M240" s="26" t="n"/>
      <c r="N240" s="26" t="n"/>
      <c r="O240" s="30" t="n"/>
      <c r="P240" s="28" t="n"/>
      <c r="Q240" s="17">
        <f>IF(J240="","",J240*Trip!$B$5)</f>
        <v/>
      </c>
      <c r="R240" s="30" t="n"/>
      <c r="S240" s="26" t="n"/>
      <c r="U240" s="9">
        <f>IF(TRIM(C240)="","",TRIM(C240)&amp;" | "&amp;TRIM(D240))</f>
        <v/>
      </c>
      <c r="V240" s="9">
        <f>IF(U240="","",IF(COUNTIF($U$2:U240,U240)=1,MAX($V$1:V239)+1,""))</f>
        <v/>
      </c>
      <c r="W240" s="9">
        <f>IF(TRIM(E240)="","",TRIM(E240)&amp;IF(TRIM(F240)="",""," — "&amp;TRIM(F240)))</f>
        <v/>
      </c>
      <c r="X240" s="9">
        <f>IF(W240="","",IF(COUNTIF($W$2:W240,W240)=1,MAX($X$1:X239)+1,""))</f>
        <v/>
      </c>
    </row>
    <row r="241">
      <c r="A241" s="26" t="n"/>
      <c r="B241" s="27" t="n"/>
      <c r="C241" s="26" t="n"/>
      <c r="D241" s="28" t="n"/>
      <c r="E241" s="26" t="n"/>
      <c r="F241" s="26" t="n"/>
      <c r="G241" s="29" t="n"/>
      <c r="H241" s="30" t="n"/>
      <c r="I241" s="30" t="n"/>
      <c r="J241" s="17">
        <f>IF(OR(G241="",H241=""),"",(H241+I241)*G241)</f>
        <v/>
      </c>
      <c r="K241" s="30" t="n"/>
      <c r="L241" s="17">
        <f>IF(J241="","",IF(M241="Lunas",0,J241-K241))</f>
        <v/>
      </c>
      <c r="M241" s="26" t="n"/>
      <c r="N241" s="26" t="n"/>
      <c r="O241" s="30" t="n"/>
      <c r="P241" s="28" t="n"/>
      <c r="Q241" s="17">
        <f>IF(J241="","",J241*Trip!$B$5)</f>
        <v/>
      </c>
      <c r="R241" s="30" t="n"/>
      <c r="S241" s="26" t="n"/>
      <c r="U241" s="9">
        <f>IF(TRIM(C241)="","",TRIM(C241)&amp;" | "&amp;TRIM(D241))</f>
        <v/>
      </c>
      <c r="V241" s="9">
        <f>IF(U241="","",IF(COUNTIF($U$2:U241,U241)=1,MAX($V$1:V240)+1,""))</f>
        <v/>
      </c>
      <c r="W241" s="9">
        <f>IF(TRIM(E241)="","",TRIM(E241)&amp;IF(TRIM(F241)="",""," — "&amp;TRIM(F241)))</f>
        <v/>
      </c>
      <c r="X241" s="9">
        <f>IF(W241="","",IF(COUNTIF($W$2:W241,W241)=1,MAX($X$1:X240)+1,""))</f>
        <v/>
      </c>
    </row>
    <row r="242">
      <c r="A242" s="26" t="n"/>
      <c r="B242" s="27" t="n"/>
      <c r="C242" s="26" t="n"/>
      <c r="D242" s="28" t="n"/>
      <c r="E242" s="26" t="n"/>
      <c r="F242" s="26" t="n"/>
      <c r="G242" s="29" t="n"/>
      <c r="H242" s="30" t="n"/>
      <c r="I242" s="30" t="n"/>
      <c r="J242" s="17">
        <f>IF(OR(G242="",H242=""),"",(H242+I242)*G242)</f>
        <v/>
      </c>
      <c r="K242" s="30" t="n"/>
      <c r="L242" s="17">
        <f>IF(J242="","",IF(M242="Lunas",0,J242-K242))</f>
        <v/>
      </c>
      <c r="M242" s="26" t="n"/>
      <c r="N242" s="26" t="n"/>
      <c r="O242" s="30" t="n"/>
      <c r="P242" s="28" t="n"/>
      <c r="Q242" s="17">
        <f>IF(J242="","",J242*Trip!$B$5)</f>
        <v/>
      </c>
      <c r="R242" s="30" t="n"/>
      <c r="S242" s="26" t="n"/>
      <c r="U242" s="9">
        <f>IF(TRIM(C242)="","",TRIM(C242)&amp;" | "&amp;TRIM(D242))</f>
        <v/>
      </c>
      <c r="V242" s="9">
        <f>IF(U242="","",IF(COUNTIF($U$2:U242,U242)=1,MAX($V$1:V241)+1,""))</f>
        <v/>
      </c>
      <c r="W242" s="9">
        <f>IF(TRIM(E242)="","",TRIM(E242)&amp;IF(TRIM(F242)="",""," — "&amp;TRIM(F242)))</f>
        <v/>
      </c>
      <c r="X242" s="9">
        <f>IF(W242="","",IF(COUNTIF($W$2:W242,W242)=1,MAX($X$1:X241)+1,""))</f>
        <v/>
      </c>
    </row>
    <row r="243">
      <c r="A243" s="26" t="n"/>
      <c r="B243" s="27" t="n"/>
      <c r="C243" s="26" t="n"/>
      <c r="D243" s="28" t="n"/>
      <c r="E243" s="26" t="n"/>
      <c r="F243" s="26" t="n"/>
      <c r="G243" s="29" t="n"/>
      <c r="H243" s="30" t="n"/>
      <c r="I243" s="30" t="n"/>
      <c r="J243" s="17">
        <f>IF(OR(G243="",H243=""),"",(H243+I243)*G243)</f>
        <v/>
      </c>
      <c r="K243" s="30" t="n"/>
      <c r="L243" s="17">
        <f>IF(J243="","",IF(M243="Lunas",0,J243-K243))</f>
        <v/>
      </c>
      <c r="M243" s="26" t="n"/>
      <c r="N243" s="26" t="n"/>
      <c r="O243" s="30" t="n"/>
      <c r="P243" s="28" t="n"/>
      <c r="Q243" s="17">
        <f>IF(J243="","",J243*Trip!$B$5)</f>
        <v/>
      </c>
      <c r="R243" s="30" t="n"/>
      <c r="S243" s="26" t="n"/>
      <c r="U243" s="9">
        <f>IF(TRIM(C243)="","",TRIM(C243)&amp;" | "&amp;TRIM(D243))</f>
        <v/>
      </c>
      <c r="V243" s="9">
        <f>IF(U243="","",IF(COUNTIF($U$2:U243,U243)=1,MAX($V$1:V242)+1,""))</f>
        <v/>
      </c>
      <c r="W243" s="9">
        <f>IF(TRIM(E243)="","",TRIM(E243)&amp;IF(TRIM(F243)="",""," — "&amp;TRIM(F243)))</f>
        <v/>
      </c>
      <c r="X243" s="9">
        <f>IF(W243="","",IF(COUNTIF($W$2:W243,W243)=1,MAX($X$1:X242)+1,""))</f>
        <v/>
      </c>
    </row>
    <row r="244">
      <c r="A244" s="26" t="n"/>
      <c r="B244" s="27" t="n"/>
      <c r="C244" s="26" t="n"/>
      <c r="D244" s="28" t="n"/>
      <c r="E244" s="26" t="n"/>
      <c r="F244" s="26" t="n"/>
      <c r="G244" s="29" t="n"/>
      <c r="H244" s="30" t="n"/>
      <c r="I244" s="30" t="n"/>
      <c r="J244" s="17">
        <f>IF(OR(G244="",H244=""),"",(H244+I244)*G244)</f>
        <v/>
      </c>
      <c r="K244" s="30" t="n"/>
      <c r="L244" s="17">
        <f>IF(J244="","",IF(M244="Lunas",0,J244-K244))</f>
        <v/>
      </c>
      <c r="M244" s="26" t="n"/>
      <c r="N244" s="26" t="n"/>
      <c r="O244" s="30" t="n"/>
      <c r="P244" s="28" t="n"/>
      <c r="Q244" s="17">
        <f>IF(J244="","",J244*Trip!$B$5)</f>
        <v/>
      </c>
      <c r="R244" s="30" t="n"/>
      <c r="S244" s="26" t="n"/>
      <c r="U244" s="9">
        <f>IF(TRIM(C244)="","",TRIM(C244)&amp;" | "&amp;TRIM(D244))</f>
        <v/>
      </c>
      <c r="V244" s="9">
        <f>IF(U244="","",IF(COUNTIF($U$2:U244,U244)=1,MAX($V$1:V243)+1,""))</f>
        <v/>
      </c>
      <c r="W244" s="9">
        <f>IF(TRIM(E244)="","",TRIM(E244)&amp;IF(TRIM(F244)="",""," — "&amp;TRIM(F244)))</f>
        <v/>
      </c>
      <c r="X244" s="9">
        <f>IF(W244="","",IF(COUNTIF($W$2:W244,W244)=1,MAX($X$1:X243)+1,""))</f>
        <v/>
      </c>
    </row>
    <row r="245">
      <c r="A245" s="26" t="n"/>
      <c r="B245" s="27" t="n"/>
      <c r="C245" s="26" t="n"/>
      <c r="D245" s="28" t="n"/>
      <c r="E245" s="26" t="n"/>
      <c r="F245" s="26" t="n"/>
      <c r="G245" s="29" t="n"/>
      <c r="H245" s="30" t="n"/>
      <c r="I245" s="30" t="n"/>
      <c r="J245" s="17">
        <f>IF(OR(G245="",H245=""),"",(H245+I245)*G245)</f>
        <v/>
      </c>
      <c r="K245" s="30" t="n"/>
      <c r="L245" s="17">
        <f>IF(J245="","",IF(M245="Lunas",0,J245-K245))</f>
        <v/>
      </c>
      <c r="M245" s="26" t="n"/>
      <c r="N245" s="26" t="n"/>
      <c r="O245" s="30" t="n"/>
      <c r="P245" s="28" t="n"/>
      <c r="Q245" s="17">
        <f>IF(J245="","",J245*Trip!$B$5)</f>
        <v/>
      </c>
      <c r="R245" s="30" t="n"/>
      <c r="S245" s="26" t="n"/>
      <c r="U245" s="9">
        <f>IF(TRIM(C245)="","",TRIM(C245)&amp;" | "&amp;TRIM(D245))</f>
        <v/>
      </c>
      <c r="V245" s="9">
        <f>IF(U245="","",IF(COUNTIF($U$2:U245,U245)=1,MAX($V$1:V244)+1,""))</f>
        <v/>
      </c>
      <c r="W245" s="9">
        <f>IF(TRIM(E245)="","",TRIM(E245)&amp;IF(TRIM(F245)="",""," — "&amp;TRIM(F245)))</f>
        <v/>
      </c>
      <c r="X245" s="9">
        <f>IF(W245="","",IF(COUNTIF($W$2:W245,W245)=1,MAX($X$1:X244)+1,""))</f>
        <v/>
      </c>
    </row>
    <row r="246">
      <c r="A246" s="26" t="n"/>
      <c r="B246" s="27" t="n"/>
      <c r="C246" s="26" t="n"/>
      <c r="D246" s="28" t="n"/>
      <c r="E246" s="26" t="n"/>
      <c r="F246" s="26" t="n"/>
      <c r="G246" s="29" t="n"/>
      <c r="H246" s="30" t="n"/>
      <c r="I246" s="30" t="n"/>
      <c r="J246" s="17">
        <f>IF(OR(G246="",H246=""),"",(H246+I246)*G246)</f>
        <v/>
      </c>
      <c r="K246" s="30" t="n"/>
      <c r="L246" s="17">
        <f>IF(J246="","",IF(M246="Lunas",0,J246-K246))</f>
        <v/>
      </c>
      <c r="M246" s="26" t="n"/>
      <c r="N246" s="26" t="n"/>
      <c r="O246" s="30" t="n"/>
      <c r="P246" s="28" t="n"/>
      <c r="Q246" s="17">
        <f>IF(J246="","",J246*Trip!$B$5)</f>
        <v/>
      </c>
      <c r="R246" s="30" t="n"/>
      <c r="S246" s="26" t="n"/>
      <c r="U246" s="9">
        <f>IF(TRIM(C246)="","",TRIM(C246)&amp;" | "&amp;TRIM(D246))</f>
        <v/>
      </c>
      <c r="V246" s="9">
        <f>IF(U246="","",IF(COUNTIF($U$2:U246,U246)=1,MAX($V$1:V245)+1,""))</f>
        <v/>
      </c>
      <c r="W246" s="9">
        <f>IF(TRIM(E246)="","",TRIM(E246)&amp;IF(TRIM(F246)="",""," — "&amp;TRIM(F246)))</f>
        <v/>
      </c>
      <c r="X246" s="9">
        <f>IF(W246="","",IF(COUNTIF($W$2:W246,W246)=1,MAX($X$1:X245)+1,""))</f>
        <v/>
      </c>
    </row>
    <row r="247">
      <c r="A247" s="26" t="n"/>
      <c r="B247" s="27" t="n"/>
      <c r="C247" s="26" t="n"/>
      <c r="D247" s="28" t="n"/>
      <c r="E247" s="26" t="n"/>
      <c r="F247" s="26" t="n"/>
      <c r="G247" s="29" t="n"/>
      <c r="H247" s="30" t="n"/>
      <c r="I247" s="30" t="n"/>
      <c r="J247" s="17">
        <f>IF(OR(G247="",H247=""),"",(H247+I247)*G247)</f>
        <v/>
      </c>
      <c r="K247" s="30" t="n"/>
      <c r="L247" s="17">
        <f>IF(J247="","",IF(M247="Lunas",0,J247-K247))</f>
        <v/>
      </c>
      <c r="M247" s="26" t="n"/>
      <c r="N247" s="26" t="n"/>
      <c r="O247" s="30" t="n"/>
      <c r="P247" s="28" t="n"/>
      <c r="Q247" s="17">
        <f>IF(J247="","",J247*Trip!$B$5)</f>
        <v/>
      </c>
      <c r="R247" s="30" t="n"/>
      <c r="S247" s="26" t="n"/>
      <c r="U247" s="9">
        <f>IF(TRIM(C247)="","",TRIM(C247)&amp;" | "&amp;TRIM(D247))</f>
        <v/>
      </c>
      <c r="V247" s="9">
        <f>IF(U247="","",IF(COUNTIF($U$2:U247,U247)=1,MAX($V$1:V246)+1,""))</f>
        <v/>
      </c>
      <c r="W247" s="9">
        <f>IF(TRIM(E247)="","",TRIM(E247)&amp;IF(TRIM(F247)="",""," — "&amp;TRIM(F247)))</f>
        <v/>
      </c>
      <c r="X247" s="9">
        <f>IF(W247="","",IF(COUNTIF($W$2:W247,W247)=1,MAX($X$1:X246)+1,""))</f>
        <v/>
      </c>
    </row>
    <row r="248">
      <c r="A248" s="26" t="n"/>
      <c r="B248" s="27" t="n"/>
      <c r="C248" s="26" t="n"/>
      <c r="D248" s="28" t="n"/>
      <c r="E248" s="26" t="n"/>
      <c r="F248" s="26" t="n"/>
      <c r="G248" s="29" t="n"/>
      <c r="H248" s="30" t="n"/>
      <c r="I248" s="30" t="n"/>
      <c r="J248" s="17">
        <f>IF(OR(G248="",H248=""),"",(H248+I248)*G248)</f>
        <v/>
      </c>
      <c r="K248" s="30" t="n"/>
      <c r="L248" s="17">
        <f>IF(J248="","",IF(M248="Lunas",0,J248-K248))</f>
        <v/>
      </c>
      <c r="M248" s="26" t="n"/>
      <c r="N248" s="26" t="n"/>
      <c r="O248" s="30" t="n"/>
      <c r="P248" s="28" t="n"/>
      <c r="Q248" s="17">
        <f>IF(J248="","",J248*Trip!$B$5)</f>
        <v/>
      </c>
      <c r="R248" s="30" t="n"/>
      <c r="S248" s="26" t="n"/>
      <c r="U248" s="9">
        <f>IF(TRIM(C248)="","",TRIM(C248)&amp;" | "&amp;TRIM(D248))</f>
        <v/>
      </c>
      <c r="V248" s="9">
        <f>IF(U248="","",IF(COUNTIF($U$2:U248,U248)=1,MAX($V$1:V247)+1,""))</f>
        <v/>
      </c>
      <c r="W248" s="9">
        <f>IF(TRIM(E248)="","",TRIM(E248)&amp;IF(TRIM(F248)="",""," — "&amp;TRIM(F248)))</f>
        <v/>
      </c>
      <c r="X248" s="9">
        <f>IF(W248="","",IF(COUNTIF($W$2:W248,W248)=1,MAX($X$1:X247)+1,""))</f>
        <v/>
      </c>
    </row>
    <row r="249">
      <c r="A249" s="26" t="n"/>
      <c r="B249" s="27" t="n"/>
      <c r="C249" s="26" t="n"/>
      <c r="D249" s="28" t="n"/>
      <c r="E249" s="26" t="n"/>
      <c r="F249" s="26" t="n"/>
      <c r="G249" s="29" t="n"/>
      <c r="H249" s="30" t="n"/>
      <c r="I249" s="30" t="n"/>
      <c r="J249" s="17">
        <f>IF(OR(G249="",H249=""),"",(H249+I249)*G249)</f>
        <v/>
      </c>
      <c r="K249" s="30" t="n"/>
      <c r="L249" s="17">
        <f>IF(J249="","",IF(M249="Lunas",0,J249-K249))</f>
        <v/>
      </c>
      <c r="M249" s="26" t="n"/>
      <c r="N249" s="26" t="n"/>
      <c r="O249" s="30" t="n"/>
      <c r="P249" s="28" t="n"/>
      <c r="Q249" s="17">
        <f>IF(J249="","",J249*Trip!$B$5)</f>
        <v/>
      </c>
      <c r="R249" s="30" t="n"/>
      <c r="S249" s="26" t="n"/>
      <c r="U249" s="9">
        <f>IF(TRIM(C249)="","",TRIM(C249)&amp;" | "&amp;TRIM(D249))</f>
        <v/>
      </c>
      <c r="V249" s="9">
        <f>IF(U249="","",IF(COUNTIF($U$2:U249,U249)=1,MAX($V$1:V248)+1,""))</f>
        <v/>
      </c>
      <c r="W249" s="9">
        <f>IF(TRIM(E249)="","",TRIM(E249)&amp;IF(TRIM(F249)="",""," — "&amp;TRIM(F249)))</f>
        <v/>
      </c>
      <c r="X249" s="9">
        <f>IF(W249="","",IF(COUNTIF($W$2:W249,W249)=1,MAX($X$1:X248)+1,""))</f>
        <v/>
      </c>
    </row>
    <row r="250">
      <c r="A250" s="26" t="n"/>
      <c r="B250" s="27" t="n"/>
      <c r="C250" s="26" t="n"/>
      <c r="D250" s="28" t="n"/>
      <c r="E250" s="26" t="n"/>
      <c r="F250" s="26" t="n"/>
      <c r="G250" s="29" t="n"/>
      <c r="H250" s="30" t="n"/>
      <c r="I250" s="30" t="n"/>
      <c r="J250" s="17">
        <f>IF(OR(G250="",H250=""),"",(H250+I250)*G250)</f>
        <v/>
      </c>
      <c r="K250" s="30" t="n"/>
      <c r="L250" s="17">
        <f>IF(J250="","",IF(M250="Lunas",0,J250-K250))</f>
        <v/>
      </c>
      <c r="M250" s="26" t="n"/>
      <c r="N250" s="26" t="n"/>
      <c r="O250" s="30" t="n"/>
      <c r="P250" s="28" t="n"/>
      <c r="Q250" s="17">
        <f>IF(J250="","",J250*Trip!$B$5)</f>
        <v/>
      </c>
      <c r="R250" s="30" t="n"/>
      <c r="S250" s="26" t="n"/>
      <c r="U250" s="9">
        <f>IF(TRIM(C250)="","",TRIM(C250)&amp;" | "&amp;TRIM(D250))</f>
        <v/>
      </c>
      <c r="V250" s="9">
        <f>IF(U250="","",IF(COUNTIF($U$2:U250,U250)=1,MAX($V$1:V249)+1,""))</f>
        <v/>
      </c>
      <c r="W250" s="9">
        <f>IF(TRIM(E250)="","",TRIM(E250)&amp;IF(TRIM(F250)="",""," — "&amp;TRIM(F250)))</f>
        <v/>
      </c>
      <c r="X250" s="9">
        <f>IF(W250="","",IF(COUNTIF($W$2:W250,W250)=1,MAX($X$1:X249)+1,""))</f>
        <v/>
      </c>
    </row>
    <row r="251">
      <c r="A251" s="26" t="n"/>
      <c r="B251" s="27" t="n"/>
      <c r="C251" s="26" t="n"/>
      <c r="D251" s="28" t="n"/>
      <c r="E251" s="26" t="n"/>
      <c r="F251" s="26" t="n"/>
      <c r="G251" s="29" t="n"/>
      <c r="H251" s="30" t="n"/>
      <c r="I251" s="30" t="n"/>
      <c r="J251" s="17">
        <f>IF(OR(G251="",H251=""),"",(H251+I251)*G251)</f>
        <v/>
      </c>
      <c r="K251" s="30" t="n"/>
      <c r="L251" s="17">
        <f>IF(J251="","",IF(M251="Lunas",0,J251-K251))</f>
        <v/>
      </c>
      <c r="M251" s="26" t="n"/>
      <c r="N251" s="26" t="n"/>
      <c r="O251" s="30" t="n"/>
      <c r="P251" s="28" t="n"/>
      <c r="Q251" s="17">
        <f>IF(J251="","",J251*Trip!$B$5)</f>
        <v/>
      </c>
      <c r="R251" s="30" t="n"/>
      <c r="S251" s="26" t="n"/>
      <c r="U251" s="9">
        <f>IF(TRIM(C251)="","",TRIM(C251)&amp;" | "&amp;TRIM(D251))</f>
        <v/>
      </c>
      <c r="V251" s="9">
        <f>IF(U251="","",IF(COUNTIF($U$2:U251,U251)=1,MAX($V$1:V250)+1,""))</f>
        <v/>
      </c>
      <c r="W251" s="9">
        <f>IF(TRIM(E251)="","",TRIM(E251)&amp;IF(TRIM(F251)="",""," — "&amp;TRIM(F251)))</f>
        <v/>
      </c>
      <c r="X251" s="9">
        <f>IF(W251="","",IF(COUNTIF($W$2:W251,W251)=1,MAX($X$1:X250)+1,""))</f>
        <v/>
      </c>
    </row>
    <row r="252">
      <c r="A252" s="26" t="n"/>
      <c r="B252" s="27" t="n"/>
      <c r="C252" s="26" t="n"/>
      <c r="D252" s="28" t="n"/>
      <c r="E252" s="26" t="n"/>
      <c r="F252" s="26" t="n"/>
      <c r="G252" s="29" t="n"/>
      <c r="H252" s="30" t="n"/>
      <c r="I252" s="30" t="n"/>
      <c r="J252" s="17">
        <f>IF(OR(G252="",H252=""),"",(H252+I252)*G252)</f>
        <v/>
      </c>
      <c r="K252" s="30" t="n"/>
      <c r="L252" s="17">
        <f>IF(J252="","",IF(M252="Lunas",0,J252-K252))</f>
        <v/>
      </c>
      <c r="M252" s="26" t="n"/>
      <c r="N252" s="26" t="n"/>
      <c r="O252" s="30" t="n"/>
      <c r="P252" s="28" t="n"/>
      <c r="Q252" s="17">
        <f>IF(J252="","",J252*Trip!$B$5)</f>
        <v/>
      </c>
      <c r="R252" s="30" t="n"/>
      <c r="S252" s="26" t="n"/>
      <c r="U252" s="9">
        <f>IF(TRIM(C252)="","",TRIM(C252)&amp;" | "&amp;TRIM(D252))</f>
        <v/>
      </c>
      <c r="V252" s="9">
        <f>IF(U252="","",IF(COUNTIF($U$2:U252,U252)=1,MAX($V$1:V251)+1,""))</f>
        <v/>
      </c>
      <c r="W252" s="9">
        <f>IF(TRIM(E252)="","",TRIM(E252)&amp;IF(TRIM(F252)="",""," — "&amp;TRIM(F252)))</f>
        <v/>
      </c>
      <c r="X252" s="9">
        <f>IF(W252="","",IF(COUNTIF($W$2:W252,W252)=1,MAX($X$1:X251)+1,""))</f>
        <v/>
      </c>
    </row>
    <row r="253">
      <c r="A253" s="26" t="n"/>
      <c r="B253" s="27" t="n"/>
      <c r="C253" s="26" t="n"/>
      <c r="D253" s="28" t="n"/>
      <c r="E253" s="26" t="n"/>
      <c r="F253" s="26" t="n"/>
      <c r="G253" s="29" t="n"/>
      <c r="H253" s="30" t="n"/>
      <c r="I253" s="30" t="n"/>
      <c r="J253" s="17">
        <f>IF(OR(G253="",H253=""),"",(H253+I253)*G253)</f>
        <v/>
      </c>
      <c r="K253" s="30" t="n"/>
      <c r="L253" s="17">
        <f>IF(J253="","",IF(M253="Lunas",0,J253-K253))</f>
        <v/>
      </c>
      <c r="M253" s="26" t="n"/>
      <c r="N253" s="26" t="n"/>
      <c r="O253" s="30" t="n"/>
      <c r="P253" s="28" t="n"/>
      <c r="Q253" s="17">
        <f>IF(J253="","",J253*Trip!$B$5)</f>
        <v/>
      </c>
      <c r="R253" s="30" t="n"/>
      <c r="S253" s="26" t="n"/>
      <c r="U253" s="9">
        <f>IF(TRIM(C253)="","",TRIM(C253)&amp;" | "&amp;TRIM(D253))</f>
        <v/>
      </c>
      <c r="V253" s="9">
        <f>IF(U253="","",IF(COUNTIF($U$2:U253,U253)=1,MAX($V$1:V252)+1,""))</f>
        <v/>
      </c>
      <c r="W253" s="9">
        <f>IF(TRIM(E253)="","",TRIM(E253)&amp;IF(TRIM(F253)="",""," — "&amp;TRIM(F253)))</f>
        <v/>
      </c>
      <c r="X253" s="9">
        <f>IF(W253="","",IF(COUNTIF($W$2:W253,W253)=1,MAX($X$1:X252)+1,""))</f>
        <v/>
      </c>
    </row>
    <row r="254">
      <c r="A254" s="26" t="n"/>
      <c r="B254" s="27" t="n"/>
      <c r="C254" s="26" t="n"/>
      <c r="D254" s="28" t="n"/>
      <c r="E254" s="26" t="n"/>
      <c r="F254" s="26" t="n"/>
      <c r="G254" s="29" t="n"/>
      <c r="H254" s="30" t="n"/>
      <c r="I254" s="30" t="n"/>
      <c r="J254" s="17">
        <f>IF(OR(G254="",H254=""),"",(H254+I254)*G254)</f>
        <v/>
      </c>
      <c r="K254" s="30" t="n"/>
      <c r="L254" s="17">
        <f>IF(J254="","",IF(M254="Lunas",0,J254-K254))</f>
        <v/>
      </c>
      <c r="M254" s="26" t="n"/>
      <c r="N254" s="26" t="n"/>
      <c r="O254" s="30" t="n"/>
      <c r="P254" s="28" t="n"/>
      <c r="Q254" s="17">
        <f>IF(J254="","",J254*Trip!$B$5)</f>
        <v/>
      </c>
      <c r="R254" s="30" t="n"/>
      <c r="S254" s="26" t="n"/>
      <c r="U254" s="9">
        <f>IF(TRIM(C254)="","",TRIM(C254)&amp;" | "&amp;TRIM(D254))</f>
        <v/>
      </c>
      <c r="V254" s="9">
        <f>IF(U254="","",IF(COUNTIF($U$2:U254,U254)=1,MAX($V$1:V253)+1,""))</f>
        <v/>
      </c>
      <c r="W254" s="9">
        <f>IF(TRIM(E254)="","",TRIM(E254)&amp;IF(TRIM(F254)="",""," — "&amp;TRIM(F254)))</f>
        <v/>
      </c>
      <c r="X254" s="9">
        <f>IF(W254="","",IF(COUNTIF($W$2:W254,W254)=1,MAX($X$1:X253)+1,""))</f>
        <v/>
      </c>
    </row>
    <row r="255">
      <c r="A255" s="26" t="n"/>
      <c r="B255" s="27" t="n"/>
      <c r="C255" s="26" t="n"/>
      <c r="D255" s="28" t="n"/>
      <c r="E255" s="26" t="n"/>
      <c r="F255" s="26" t="n"/>
      <c r="G255" s="29" t="n"/>
      <c r="H255" s="30" t="n"/>
      <c r="I255" s="30" t="n"/>
      <c r="J255" s="17">
        <f>IF(OR(G255="",H255=""),"",(H255+I255)*G255)</f>
        <v/>
      </c>
      <c r="K255" s="30" t="n"/>
      <c r="L255" s="17">
        <f>IF(J255="","",IF(M255="Lunas",0,J255-K255))</f>
        <v/>
      </c>
      <c r="M255" s="26" t="n"/>
      <c r="N255" s="26" t="n"/>
      <c r="O255" s="30" t="n"/>
      <c r="P255" s="28" t="n"/>
      <c r="Q255" s="17">
        <f>IF(J255="","",J255*Trip!$B$5)</f>
        <v/>
      </c>
      <c r="R255" s="30" t="n"/>
      <c r="S255" s="26" t="n"/>
      <c r="U255" s="9">
        <f>IF(TRIM(C255)="","",TRIM(C255)&amp;" | "&amp;TRIM(D255))</f>
        <v/>
      </c>
      <c r="V255" s="9">
        <f>IF(U255="","",IF(COUNTIF($U$2:U255,U255)=1,MAX($V$1:V254)+1,""))</f>
        <v/>
      </c>
      <c r="W255" s="9">
        <f>IF(TRIM(E255)="","",TRIM(E255)&amp;IF(TRIM(F255)="",""," — "&amp;TRIM(F255)))</f>
        <v/>
      </c>
      <c r="X255" s="9">
        <f>IF(W255="","",IF(COUNTIF($W$2:W255,W255)=1,MAX($X$1:X254)+1,""))</f>
        <v/>
      </c>
    </row>
    <row r="256">
      <c r="A256" s="26" t="n"/>
      <c r="B256" s="27" t="n"/>
      <c r="C256" s="26" t="n"/>
      <c r="D256" s="28" t="n"/>
      <c r="E256" s="26" t="n"/>
      <c r="F256" s="26" t="n"/>
      <c r="G256" s="29" t="n"/>
      <c r="H256" s="30" t="n"/>
      <c r="I256" s="30" t="n"/>
      <c r="J256" s="17">
        <f>IF(OR(G256="",H256=""),"",(H256+I256)*G256)</f>
        <v/>
      </c>
      <c r="K256" s="30" t="n"/>
      <c r="L256" s="17">
        <f>IF(J256="","",IF(M256="Lunas",0,J256-K256))</f>
        <v/>
      </c>
      <c r="M256" s="26" t="n"/>
      <c r="N256" s="26" t="n"/>
      <c r="O256" s="30" t="n"/>
      <c r="P256" s="28" t="n"/>
      <c r="Q256" s="17">
        <f>IF(J256="","",J256*Trip!$B$5)</f>
        <v/>
      </c>
      <c r="R256" s="30" t="n"/>
      <c r="S256" s="26" t="n"/>
      <c r="U256" s="9">
        <f>IF(TRIM(C256)="","",TRIM(C256)&amp;" | "&amp;TRIM(D256))</f>
        <v/>
      </c>
      <c r="V256" s="9">
        <f>IF(U256="","",IF(COUNTIF($U$2:U256,U256)=1,MAX($V$1:V255)+1,""))</f>
        <v/>
      </c>
      <c r="W256" s="9">
        <f>IF(TRIM(E256)="","",TRIM(E256)&amp;IF(TRIM(F256)="",""," — "&amp;TRIM(F256)))</f>
        <v/>
      </c>
      <c r="X256" s="9">
        <f>IF(W256="","",IF(COUNTIF($W$2:W256,W256)=1,MAX($X$1:X255)+1,""))</f>
        <v/>
      </c>
    </row>
    <row r="257">
      <c r="A257" s="26" t="n"/>
      <c r="B257" s="27" t="n"/>
      <c r="C257" s="26" t="n"/>
      <c r="D257" s="28" t="n"/>
      <c r="E257" s="26" t="n"/>
      <c r="F257" s="26" t="n"/>
      <c r="G257" s="29" t="n"/>
      <c r="H257" s="30" t="n"/>
      <c r="I257" s="30" t="n"/>
      <c r="J257" s="17">
        <f>IF(OR(G257="",H257=""),"",(H257+I257)*G257)</f>
        <v/>
      </c>
      <c r="K257" s="30" t="n"/>
      <c r="L257" s="17">
        <f>IF(J257="","",IF(M257="Lunas",0,J257-K257))</f>
        <v/>
      </c>
      <c r="M257" s="26" t="n"/>
      <c r="N257" s="26" t="n"/>
      <c r="O257" s="30" t="n"/>
      <c r="P257" s="28" t="n"/>
      <c r="Q257" s="17">
        <f>IF(J257="","",J257*Trip!$B$5)</f>
        <v/>
      </c>
      <c r="R257" s="30" t="n"/>
      <c r="S257" s="26" t="n"/>
      <c r="U257" s="9">
        <f>IF(TRIM(C257)="","",TRIM(C257)&amp;" | "&amp;TRIM(D257))</f>
        <v/>
      </c>
      <c r="V257" s="9">
        <f>IF(U257="","",IF(COUNTIF($U$2:U257,U257)=1,MAX($V$1:V256)+1,""))</f>
        <v/>
      </c>
      <c r="W257" s="9">
        <f>IF(TRIM(E257)="","",TRIM(E257)&amp;IF(TRIM(F257)="",""," — "&amp;TRIM(F257)))</f>
        <v/>
      </c>
      <c r="X257" s="9">
        <f>IF(W257="","",IF(COUNTIF($W$2:W257,W257)=1,MAX($X$1:X256)+1,""))</f>
        <v/>
      </c>
    </row>
    <row r="258">
      <c r="A258" s="26" t="n"/>
      <c r="B258" s="27" t="n"/>
      <c r="C258" s="26" t="n"/>
      <c r="D258" s="28" t="n"/>
      <c r="E258" s="26" t="n"/>
      <c r="F258" s="26" t="n"/>
      <c r="G258" s="29" t="n"/>
      <c r="H258" s="30" t="n"/>
      <c r="I258" s="30" t="n"/>
      <c r="J258" s="17">
        <f>IF(OR(G258="",H258=""),"",(H258+I258)*G258)</f>
        <v/>
      </c>
      <c r="K258" s="30" t="n"/>
      <c r="L258" s="17">
        <f>IF(J258="","",IF(M258="Lunas",0,J258-K258))</f>
        <v/>
      </c>
      <c r="M258" s="26" t="n"/>
      <c r="N258" s="26" t="n"/>
      <c r="O258" s="30" t="n"/>
      <c r="P258" s="28" t="n"/>
      <c r="Q258" s="17">
        <f>IF(J258="","",J258*Trip!$B$5)</f>
        <v/>
      </c>
      <c r="R258" s="30" t="n"/>
      <c r="S258" s="26" t="n"/>
      <c r="U258" s="9">
        <f>IF(TRIM(C258)="","",TRIM(C258)&amp;" | "&amp;TRIM(D258))</f>
        <v/>
      </c>
      <c r="V258" s="9">
        <f>IF(U258="","",IF(COUNTIF($U$2:U258,U258)=1,MAX($V$1:V257)+1,""))</f>
        <v/>
      </c>
      <c r="W258" s="9">
        <f>IF(TRIM(E258)="","",TRIM(E258)&amp;IF(TRIM(F258)="",""," — "&amp;TRIM(F258)))</f>
        <v/>
      </c>
      <c r="X258" s="9">
        <f>IF(W258="","",IF(COUNTIF($W$2:W258,W258)=1,MAX($X$1:X257)+1,""))</f>
        <v/>
      </c>
    </row>
    <row r="259">
      <c r="A259" s="26" t="n"/>
      <c r="B259" s="27" t="n"/>
      <c r="C259" s="26" t="n"/>
      <c r="D259" s="28" t="n"/>
      <c r="E259" s="26" t="n"/>
      <c r="F259" s="26" t="n"/>
      <c r="G259" s="29" t="n"/>
      <c r="H259" s="30" t="n"/>
      <c r="I259" s="30" t="n"/>
      <c r="J259" s="17">
        <f>IF(OR(G259="",H259=""),"",(H259+I259)*G259)</f>
        <v/>
      </c>
      <c r="K259" s="30" t="n"/>
      <c r="L259" s="17">
        <f>IF(J259="","",IF(M259="Lunas",0,J259-K259))</f>
        <v/>
      </c>
      <c r="M259" s="26" t="n"/>
      <c r="N259" s="26" t="n"/>
      <c r="O259" s="30" t="n"/>
      <c r="P259" s="28" t="n"/>
      <c r="Q259" s="17">
        <f>IF(J259="","",J259*Trip!$B$5)</f>
        <v/>
      </c>
      <c r="R259" s="30" t="n"/>
      <c r="S259" s="26" t="n"/>
      <c r="U259" s="9">
        <f>IF(TRIM(C259)="","",TRIM(C259)&amp;" | "&amp;TRIM(D259))</f>
        <v/>
      </c>
      <c r="V259" s="9">
        <f>IF(U259="","",IF(COUNTIF($U$2:U259,U259)=1,MAX($V$1:V258)+1,""))</f>
        <v/>
      </c>
      <c r="W259" s="9">
        <f>IF(TRIM(E259)="","",TRIM(E259)&amp;IF(TRIM(F259)="",""," — "&amp;TRIM(F259)))</f>
        <v/>
      </c>
      <c r="X259" s="9">
        <f>IF(W259="","",IF(COUNTIF($W$2:W259,W259)=1,MAX($X$1:X258)+1,""))</f>
        <v/>
      </c>
    </row>
    <row r="260">
      <c r="A260" s="26" t="n"/>
      <c r="B260" s="27" t="n"/>
      <c r="C260" s="26" t="n"/>
      <c r="D260" s="28" t="n"/>
      <c r="E260" s="26" t="n"/>
      <c r="F260" s="26" t="n"/>
      <c r="G260" s="29" t="n"/>
      <c r="H260" s="30" t="n"/>
      <c r="I260" s="30" t="n"/>
      <c r="J260" s="17">
        <f>IF(OR(G260="",H260=""),"",(H260+I260)*G260)</f>
        <v/>
      </c>
      <c r="K260" s="30" t="n"/>
      <c r="L260" s="17">
        <f>IF(J260="","",IF(M260="Lunas",0,J260-K260))</f>
        <v/>
      </c>
      <c r="M260" s="26" t="n"/>
      <c r="N260" s="26" t="n"/>
      <c r="O260" s="30" t="n"/>
      <c r="P260" s="28" t="n"/>
      <c r="Q260" s="17">
        <f>IF(J260="","",J260*Trip!$B$5)</f>
        <v/>
      </c>
      <c r="R260" s="30" t="n"/>
      <c r="S260" s="26" t="n"/>
      <c r="U260" s="9">
        <f>IF(TRIM(C260)="","",TRIM(C260)&amp;" | "&amp;TRIM(D260))</f>
        <v/>
      </c>
      <c r="V260" s="9">
        <f>IF(U260="","",IF(COUNTIF($U$2:U260,U260)=1,MAX($V$1:V259)+1,""))</f>
        <v/>
      </c>
      <c r="W260" s="9">
        <f>IF(TRIM(E260)="","",TRIM(E260)&amp;IF(TRIM(F260)="",""," — "&amp;TRIM(F260)))</f>
        <v/>
      </c>
      <c r="X260" s="9">
        <f>IF(W260="","",IF(COUNTIF($W$2:W260,W260)=1,MAX($X$1:X259)+1,""))</f>
        <v/>
      </c>
    </row>
    <row r="261">
      <c r="A261" s="26" t="n"/>
      <c r="B261" s="27" t="n"/>
      <c r="C261" s="26" t="n"/>
      <c r="D261" s="28" t="n"/>
      <c r="E261" s="26" t="n"/>
      <c r="F261" s="26" t="n"/>
      <c r="G261" s="29" t="n"/>
      <c r="H261" s="30" t="n"/>
      <c r="I261" s="30" t="n"/>
      <c r="J261" s="17">
        <f>IF(OR(G261="",H261=""),"",(H261+I261)*G261)</f>
        <v/>
      </c>
      <c r="K261" s="30" t="n"/>
      <c r="L261" s="17">
        <f>IF(J261="","",IF(M261="Lunas",0,J261-K261))</f>
        <v/>
      </c>
      <c r="M261" s="26" t="n"/>
      <c r="N261" s="26" t="n"/>
      <c r="O261" s="30" t="n"/>
      <c r="P261" s="28" t="n"/>
      <c r="Q261" s="17">
        <f>IF(J261="","",J261*Trip!$B$5)</f>
        <v/>
      </c>
      <c r="R261" s="30" t="n"/>
      <c r="S261" s="26" t="n"/>
      <c r="U261" s="9">
        <f>IF(TRIM(C261)="","",TRIM(C261)&amp;" | "&amp;TRIM(D261))</f>
        <v/>
      </c>
      <c r="V261" s="9">
        <f>IF(U261="","",IF(COUNTIF($U$2:U261,U261)=1,MAX($V$1:V260)+1,""))</f>
        <v/>
      </c>
      <c r="W261" s="9">
        <f>IF(TRIM(E261)="","",TRIM(E261)&amp;IF(TRIM(F261)="",""," — "&amp;TRIM(F261)))</f>
        <v/>
      </c>
      <c r="X261" s="9">
        <f>IF(W261="","",IF(COUNTIF($W$2:W261,W261)=1,MAX($X$1:X260)+1,""))</f>
        <v/>
      </c>
    </row>
    <row r="262">
      <c r="A262" s="26" t="n"/>
      <c r="B262" s="27" t="n"/>
      <c r="C262" s="26" t="n"/>
      <c r="D262" s="28" t="n"/>
      <c r="E262" s="26" t="n"/>
      <c r="F262" s="26" t="n"/>
      <c r="G262" s="29" t="n"/>
      <c r="H262" s="30" t="n"/>
      <c r="I262" s="30" t="n"/>
      <c r="J262" s="17">
        <f>IF(OR(G262="",H262=""),"",(H262+I262)*G262)</f>
        <v/>
      </c>
      <c r="K262" s="30" t="n"/>
      <c r="L262" s="17">
        <f>IF(J262="","",IF(M262="Lunas",0,J262-K262))</f>
        <v/>
      </c>
      <c r="M262" s="26" t="n"/>
      <c r="N262" s="26" t="n"/>
      <c r="O262" s="30" t="n"/>
      <c r="P262" s="28" t="n"/>
      <c r="Q262" s="17">
        <f>IF(J262="","",J262*Trip!$B$5)</f>
        <v/>
      </c>
      <c r="R262" s="30" t="n"/>
      <c r="S262" s="26" t="n"/>
      <c r="U262" s="9">
        <f>IF(TRIM(C262)="","",TRIM(C262)&amp;" | "&amp;TRIM(D262))</f>
        <v/>
      </c>
      <c r="V262" s="9">
        <f>IF(U262="","",IF(COUNTIF($U$2:U262,U262)=1,MAX($V$1:V261)+1,""))</f>
        <v/>
      </c>
      <c r="W262" s="9">
        <f>IF(TRIM(E262)="","",TRIM(E262)&amp;IF(TRIM(F262)="",""," — "&amp;TRIM(F262)))</f>
        <v/>
      </c>
      <c r="X262" s="9">
        <f>IF(W262="","",IF(COUNTIF($W$2:W262,W262)=1,MAX($X$1:X261)+1,""))</f>
        <v/>
      </c>
    </row>
    <row r="263">
      <c r="A263" s="26" t="n"/>
      <c r="B263" s="27" t="n"/>
      <c r="C263" s="26" t="n"/>
      <c r="D263" s="28" t="n"/>
      <c r="E263" s="26" t="n"/>
      <c r="F263" s="26" t="n"/>
      <c r="G263" s="29" t="n"/>
      <c r="H263" s="30" t="n"/>
      <c r="I263" s="30" t="n"/>
      <c r="J263" s="17">
        <f>IF(OR(G263="",H263=""),"",(H263+I263)*G263)</f>
        <v/>
      </c>
      <c r="K263" s="30" t="n"/>
      <c r="L263" s="17">
        <f>IF(J263="","",IF(M263="Lunas",0,J263-K263))</f>
        <v/>
      </c>
      <c r="M263" s="26" t="n"/>
      <c r="N263" s="26" t="n"/>
      <c r="O263" s="30" t="n"/>
      <c r="P263" s="28" t="n"/>
      <c r="Q263" s="17">
        <f>IF(J263="","",J263*Trip!$B$5)</f>
        <v/>
      </c>
      <c r="R263" s="30" t="n"/>
      <c r="S263" s="26" t="n"/>
      <c r="U263" s="9">
        <f>IF(TRIM(C263)="","",TRIM(C263)&amp;" | "&amp;TRIM(D263))</f>
        <v/>
      </c>
      <c r="V263" s="9">
        <f>IF(U263="","",IF(COUNTIF($U$2:U263,U263)=1,MAX($V$1:V262)+1,""))</f>
        <v/>
      </c>
      <c r="W263" s="9">
        <f>IF(TRIM(E263)="","",TRIM(E263)&amp;IF(TRIM(F263)="",""," — "&amp;TRIM(F263)))</f>
        <v/>
      </c>
      <c r="X263" s="9">
        <f>IF(W263="","",IF(COUNTIF($W$2:W263,W263)=1,MAX($X$1:X262)+1,""))</f>
        <v/>
      </c>
    </row>
    <row r="264">
      <c r="A264" s="26" t="n"/>
      <c r="B264" s="27" t="n"/>
      <c r="C264" s="26" t="n"/>
      <c r="D264" s="28" t="n"/>
      <c r="E264" s="26" t="n"/>
      <c r="F264" s="26" t="n"/>
      <c r="G264" s="29" t="n"/>
      <c r="H264" s="30" t="n"/>
      <c r="I264" s="30" t="n"/>
      <c r="J264" s="17">
        <f>IF(OR(G264="",H264=""),"",(H264+I264)*G264)</f>
        <v/>
      </c>
      <c r="K264" s="30" t="n"/>
      <c r="L264" s="17">
        <f>IF(J264="","",IF(M264="Lunas",0,J264-K264))</f>
        <v/>
      </c>
      <c r="M264" s="26" t="n"/>
      <c r="N264" s="26" t="n"/>
      <c r="O264" s="30" t="n"/>
      <c r="P264" s="28" t="n"/>
      <c r="Q264" s="17">
        <f>IF(J264="","",J264*Trip!$B$5)</f>
        <v/>
      </c>
      <c r="R264" s="30" t="n"/>
      <c r="S264" s="26" t="n"/>
      <c r="U264" s="9">
        <f>IF(TRIM(C264)="","",TRIM(C264)&amp;" | "&amp;TRIM(D264))</f>
        <v/>
      </c>
      <c r="V264" s="9">
        <f>IF(U264="","",IF(COUNTIF($U$2:U264,U264)=1,MAX($V$1:V263)+1,""))</f>
        <v/>
      </c>
      <c r="W264" s="9">
        <f>IF(TRIM(E264)="","",TRIM(E264)&amp;IF(TRIM(F264)="",""," — "&amp;TRIM(F264)))</f>
        <v/>
      </c>
      <c r="X264" s="9">
        <f>IF(W264="","",IF(COUNTIF($W$2:W264,W264)=1,MAX($X$1:X263)+1,""))</f>
        <v/>
      </c>
    </row>
    <row r="265">
      <c r="A265" s="26" t="n"/>
      <c r="B265" s="27" t="n"/>
      <c r="C265" s="26" t="n"/>
      <c r="D265" s="28" t="n"/>
      <c r="E265" s="26" t="n"/>
      <c r="F265" s="26" t="n"/>
      <c r="G265" s="29" t="n"/>
      <c r="H265" s="30" t="n"/>
      <c r="I265" s="30" t="n"/>
      <c r="J265" s="17">
        <f>IF(OR(G265="",H265=""),"",(H265+I265)*G265)</f>
        <v/>
      </c>
      <c r="K265" s="30" t="n"/>
      <c r="L265" s="17">
        <f>IF(J265="","",IF(M265="Lunas",0,J265-K265))</f>
        <v/>
      </c>
      <c r="M265" s="26" t="n"/>
      <c r="N265" s="26" t="n"/>
      <c r="O265" s="30" t="n"/>
      <c r="P265" s="28" t="n"/>
      <c r="Q265" s="17">
        <f>IF(J265="","",J265*Trip!$B$5)</f>
        <v/>
      </c>
      <c r="R265" s="30" t="n"/>
      <c r="S265" s="26" t="n"/>
      <c r="U265" s="9">
        <f>IF(TRIM(C265)="","",TRIM(C265)&amp;" | "&amp;TRIM(D265))</f>
        <v/>
      </c>
      <c r="V265" s="9">
        <f>IF(U265="","",IF(COUNTIF($U$2:U265,U265)=1,MAX($V$1:V264)+1,""))</f>
        <v/>
      </c>
      <c r="W265" s="9">
        <f>IF(TRIM(E265)="","",TRIM(E265)&amp;IF(TRIM(F265)="",""," — "&amp;TRIM(F265)))</f>
        <v/>
      </c>
      <c r="X265" s="9">
        <f>IF(W265="","",IF(COUNTIF($W$2:W265,W265)=1,MAX($X$1:X264)+1,""))</f>
        <v/>
      </c>
    </row>
    <row r="266">
      <c r="A266" s="26" t="n"/>
      <c r="B266" s="27" t="n"/>
      <c r="C266" s="26" t="n"/>
      <c r="D266" s="28" t="n"/>
      <c r="E266" s="26" t="n"/>
      <c r="F266" s="26" t="n"/>
      <c r="G266" s="29" t="n"/>
      <c r="H266" s="30" t="n"/>
      <c r="I266" s="30" t="n"/>
      <c r="J266" s="17">
        <f>IF(OR(G266="",H266=""),"",(H266+I266)*G266)</f>
        <v/>
      </c>
      <c r="K266" s="30" t="n"/>
      <c r="L266" s="17">
        <f>IF(J266="","",IF(M266="Lunas",0,J266-K266))</f>
        <v/>
      </c>
      <c r="M266" s="26" t="n"/>
      <c r="N266" s="26" t="n"/>
      <c r="O266" s="30" t="n"/>
      <c r="P266" s="28" t="n"/>
      <c r="Q266" s="17">
        <f>IF(J266="","",J266*Trip!$B$5)</f>
        <v/>
      </c>
      <c r="R266" s="30" t="n"/>
      <c r="S266" s="26" t="n"/>
      <c r="U266" s="9">
        <f>IF(TRIM(C266)="","",TRIM(C266)&amp;" | "&amp;TRIM(D266))</f>
        <v/>
      </c>
      <c r="V266" s="9">
        <f>IF(U266="","",IF(COUNTIF($U$2:U266,U266)=1,MAX($V$1:V265)+1,""))</f>
        <v/>
      </c>
      <c r="W266" s="9">
        <f>IF(TRIM(E266)="","",TRIM(E266)&amp;IF(TRIM(F266)="",""," — "&amp;TRIM(F266)))</f>
        <v/>
      </c>
      <c r="X266" s="9">
        <f>IF(W266="","",IF(COUNTIF($W$2:W266,W266)=1,MAX($X$1:X265)+1,""))</f>
        <v/>
      </c>
    </row>
    <row r="267">
      <c r="A267" s="26" t="n"/>
      <c r="B267" s="27" t="n"/>
      <c r="C267" s="26" t="n"/>
      <c r="D267" s="28" t="n"/>
      <c r="E267" s="26" t="n"/>
      <c r="F267" s="26" t="n"/>
      <c r="G267" s="29" t="n"/>
      <c r="H267" s="30" t="n"/>
      <c r="I267" s="30" t="n"/>
      <c r="J267" s="17">
        <f>IF(OR(G267="",H267=""),"",(H267+I267)*G267)</f>
        <v/>
      </c>
      <c r="K267" s="30" t="n"/>
      <c r="L267" s="17">
        <f>IF(J267="","",IF(M267="Lunas",0,J267-K267))</f>
        <v/>
      </c>
      <c r="M267" s="26" t="n"/>
      <c r="N267" s="26" t="n"/>
      <c r="O267" s="30" t="n"/>
      <c r="P267" s="28" t="n"/>
      <c r="Q267" s="17">
        <f>IF(J267="","",J267*Trip!$B$5)</f>
        <v/>
      </c>
      <c r="R267" s="30" t="n"/>
      <c r="S267" s="26" t="n"/>
      <c r="U267" s="9">
        <f>IF(TRIM(C267)="","",TRIM(C267)&amp;" | "&amp;TRIM(D267))</f>
        <v/>
      </c>
      <c r="V267" s="9">
        <f>IF(U267="","",IF(COUNTIF($U$2:U267,U267)=1,MAX($V$1:V266)+1,""))</f>
        <v/>
      </c>
      <c r="W267" s="9">
        <f>IF(TRIM(E267)="","",TRIM(E267)&amp;IF(TRIM(F267)="",""," — "&amp;TRIM(F267)))</f>
        <v/>
      </c>
      <c r="X267" s="9">
        <f>IF(W267="","",IF(COUNTIF($W$2:W267,W267)=1,MAX($X$1:X266)+1,""))</f>
        <v/>
      </c>
    </row>
    <row r="268">
      <c r="A268" s="26" t="n"/>
      <c r="B268" s="27" t="n"/>
      <c r="C268" s="26" t="n"/>
      <c r="D268" s="28" t="n"/>
      <c r="E268" s="26" t="n"/>
      <c r="F268" s="26" t="n"/>
      <c r="G268" s="29" t="n"/>
      <c r="H268" s="30" t="n"/>
      <c r="I268" s="30" t="n"/>
      <c r="J268" s="17">
        <f>IF(OR(G268="",H268=""),"",(H268+I268)*G268)</f>
        <v/>
      </c>
      <c r="K268" s="30" t="n"/>
      <c r="L268" s="17">
        <f>IF(J268="","",IF(M268="Lunas",0,J268-K268))</f>
        <v/>
      </c>
      <c r="M268" s="26" t="n"/>
      <c r="N268" s="26" t="n"/>
      <c r="O268" s="30" t="n"/>
      <c r="P268" s="28" t="n"/>
      <c r="Q268" s="17">
        <f>IF(J268="","",J268*Trip!$B$5)</f>
        <v/>
      </c>
      <c r="R268" s="30" t="n"/>
      <c r="S268" s="26" t="n"/>
      <c r="U268" s="9">
        <f>IF(TRIM(C268)="","",TRIM(C268)&amp;" | "&amp;TRIM(D268))</f>
        <v/>
      </c>
      <c r="V268" s="9">
        <f>IF(U268="","",IF(COUNTIF($U$2:U268,U268)=1,MAX($V$1:V267)+1,""))</f>
        <v/>
      </c>
      <c r="W268" s="9">
        <f>IF(TRIM(E268)="","",TRIM(E268)&amp;IF(TRIM(F268)="",""," — "&amp;TRIM(F268)))</f>
        <v/>
      </c>
      <c r="X268" s="9">
        <f>IF(W268="","",IF(COUNTIF($W$2:W268,W268)=1,MAX($X$1:X267)+1,""))</f>
        <v/>
      </c>
    </row>
    <row r="269">
      <c r="A269" s="26" t="n"/>
      <c r="B269" s="27" t="n"/>
      <c r="C269" s="26" t="n"/>
      <c r="D269" s="28" t="n"/>
      <c r="E269" s="26" t="n"/>
      <c r="F269" s="26" t="n"/>
      <c r="G269" s="29" t="n"/>
      <c r="H269" s="30" t="n"/>
      <c r="I269" s="30" t="n"/>
      <c r="J269" s="17">
        <f>IF(OR(G269="",H269=""),"",(H269+I269)*G269)</f>
        <v/>
      </c>
      <c r="K269" s="30" t="n"/>
      <c r="L269" s="17">
        <f>IF(J269="","",IF(M269="Lunas",0,J269-K269))</f>
        <v/>
      </c>
      <c r="M269" s="26" t="n"/>
      <c r="N269" s="26" t="n"/>
      <c r="O269" s="30" t="n"/>
      <c r="P269" s="28" t="n"/>
      <c r="Q269" s="17">
        <f>IF(J269="","",J269*Trip!$B$5)</f>
        <v/>
      </c>
      <c r="R269" s="30" t="n"/>
      <c r="S269" s="26" t="n"/>
      <c r="U269" s="9">
        <f>IF(TRIM(C269)="","",TRIM(C269)&amp;" | "&amp;TRIM(D269))</f>
        <v/>
      </c>
      <c r="V269" s="9">
        <f>IF(U269="","",IF(COUNTIF($U$2:U269,U269)=1,MAX($V$1:V268)+1,""))</f>
        <v/>
      </c>
      <c r="W269" s="9">
        <f>IF(TRIM(E269)="","",TRIM(E269)&amp;IF(TRIM(F269)="",""," — "&amp;TRIM(F269)))</f>
        <v/>
      </c>
      <c r="X269" s="9">
        <f>IF(W269="","",IF(COUNTIF($W$2:W269,W269)=1,MAX($X$1:X268)+1,""))</f>
        <v/>
      </c>
    </row>
    <row r="270">
      <c r="A270" s="26" t="n"/>
      <c r="B270" s="27" t="n"/>
      <c r="C270" s="26" t="n"/>
      <c r="D270" s="28" t="n"/>
      <c r="E270" s="26" t="n"/>
      <c r="F270" s="26" t="n"/>
      <c r="G270" s="29" t="n"/>
      <c r="H270" s="30" t="n"/>
      <c r="I270" s="30" t="n"/>
      <c r="J270" s="17">
        <f>IF(OR(G270="",H270=""),"",(H270+I270)*G270)</f>
        <v/>
      </c>
      <c r="K270" s="30" t="n"/>
      <c r="L270" s="17">
        <f>IF(J270="","",IF(M270="Lunas",0,J270-K270))</f>
        <v/>
      </c>
      <c r="M270" s="26" t="n"/>
      <c r="N270" s="26" t="n"/>
      <c r="O270" s="30" t="n"/>
      <c r="P270" s="28" t="n"/>
      <c r="Q270" s="17">
        <f>IF(J270="","",J270*Trip!$B$5)</f>
        <v/>
      </c>
      <c r="R270" s="30" t="n"/>
      <c r="S270" s="26" t="n"/>
      <c r="U270" s="9">
        <f>IF(TRIM(C270)="","",TRIM(C270)&amp;" | "&amp;TRIM(D270))</f>
        <v/>
      </c>
      <c r="V270" s="9">
        <f>IF(U270="","",IF(COUNTIF($U$2:U270,U270)=1,MAX($V$1:V269)+1,""))</f>
        <v/>
      </c>
      <c r="W270" s="9">
        <f>IF(TRIM(E270)="","",TRIM(E270)&amp;IF(TRIM(F270)="",""," — "&amp;TRIM(F270)))</f>
        <v/>
      </c>
      <c r="X270" s="9">
        <f>IF(W270="","",IF(COUNTIF($W$2:W270,W270)=1,MAX($X$1:X269)+1,""))</f>
        <v/>
      </c>
    </row>
    <row r="271">
      <c r="A271" s="26" t="n"/>
      <c r="B271" s="27" t="n"/>
      <c r="C271" s="26" t="n"/>
      <c r="D271" s="28" t="n"/>
      <c r="E271" s="26" t="n"/>
      <c r="F271" s="26" t="n"/>
      <c r="G271" s="29" t="n"/>
      <c r="H271" s="30" t="n"/>
      <c r="I271" s="30" t="n"/>
      <c r="J271" s="17">
        <f>IF(OR(G271="",H271=""),"",(H271+I271)*G271)</f>
        <v/>
      </c>
      <c r="K271" s="30" t="n"/>
      <c r="L271" s="17">
        <f>IF(J271="","",IF(M271="Lunas",0,J271-K271))</f>
        <v/>
      </c>
      <c r="M271" s="26" t="n"/>
      <c r="N271" s="26" t="n"/>
      <c r="O271" s="30" t="n"/>
      <c r="P271" s="28" t="n"/>
      <c r="Q271" s="17">
        <f>IF(J271="","",J271*Trip!$B$5)</f>
        <v/>
      </c>
      <c r="R271" s="30" t="n"/>
      <c r="S271" s="26" t="n"/>
      <c r="U271" s="9">
        <f>IF(TRIM(C271)="","",TRIM(C271)&amp;" | "&amp;TRIM(D271))</f>
        <v/>
      </c>
      <c r="V271" s="9">
        <f>IF(U271="","",IF(COUNTIF($U$2:U271,U271)=1,MAX($V$1:V270)+1,""))</f>
        <v/>
      </c>
      <c r="W271" s="9">
        <f>IF(TRIM(E271)="","",TRIM(E271)&amp;IF(TRIM(F271)="",""," — "&amp;TRIM(F271)))</f>
        <v/>
      </c>
      <c r="X271" s="9">
        <f>IF(W271="","",IF(COUNTIF($W$2:W271,W271)=1,MAX($X$1:X270)+1,""))</f>
        <v/>
      </c>
    </row>
    <row r="272">
      <c r="A272" s="26" t="n"/>
      <c r="B272" s="27" t="n"/>
      <c r="C272" s="26" t="n"/>
      <c r="D272" s="28" t="n"/>
      <c r="E272" s="26" t="n"/>
      <c r="F272" s="26" t="n"/>
      <c r="G272" s="29" t="n"/>
      <c r="H272" s="30" t="n"/>
      <c r="I272" s="30" t="n"/>
      <c r="J272" s="17">
        <f>IF(OR(G272="",H272=""),"",(H272+I272)*G272)</f>
        <v/>
      </c>
      <c r="K272" s="30" t="n"/>
      <c r="L272" s="17">
        <f>IF(J272="","",IF(M272="Lunas",0,J272-K272))</f>
        <v/>
      </c>
      <c r="M272" s="26" t="n"/>
      <c r="N272" s="26" t="n"/>
      <c r="O272" s="30" t="n"/>
      <c r="P272" s="28" t="n"/>
      <c r="Q272" s="17">
        <f>IF(J272="","",J272*Trip!$B$5)</f>
        <v/>
      </c>
      <c r="R272" s="30" t="n"/>
      <c r="S272" s="26" t="n"/>
      <c r="U272" s="9">
        <f>IF(TRIM(C272)="","",TRIM(C272)&amp;" | "&amp;TRIM(D272))</f>
        <v/>
      </c>
      <c r="V272" s="9">
        <f>IF(U272="","",IF(COUNTIF($U$2:U272,U272)=1,MAX($V$1:V271)+1,""))</f>
        <v/>
      </c>
      <c r="W272" s="9">
        <f>IF(TRIM(E272)="","",TRIM(E272)&amp;IF(TRIM(F272)="",""," — "&amp;TRIM(F272)))</f>
        <v/>
      </c>
      <c r="X272" s="9">
        <f>IF(W272="","",IF(COUNTIF($W$2:W272,W272)=1,MAX($X$1:X271)+1,""))</f>
        <v/>
      </c>
    </row>
    <row r="273">
      <c r="A273" s="26" t="n"/>
      <c r="B273" s="27" t="n"/>
      <c r="C273" s="26" t="n"/>
      <c r="D273" s="28" t="n"/>
      <c r="E273" s="26" t="n"/>
      <c r="F273" s="26" t="n"/>
      <c r="G273" s="29" t="n"/>
      <c r="H273" s="30" t="n"/>
      <c r="I273" s="30" t="n"/>
      <c r="J273" s="17">
        <f>IF(OR(G273="",H273=""),"",(H273+I273)*G273)</f>
        <v/>
      </c>
      <c r="K273" s="30" t="n"/>
      <c r="L273" s="17">
        <f>IF(J273="","",IF(M273="Lunas",0,J273-K273))</f>
        <v/>
      </c>
      <c r="M273" s="26" t="n"/>
      <c r="N273" s="26" t="n"/>
      <c r="O273" s="30" t="n"/>
      <c r="P273" s="28" t="n"/>
      <c r="Q273" s="17">
        <f>IF(J273="","",J273*Trip!$B$5)</f>
        <v/>
      </c>
      <c r="R273" s="30" t="n"/>
      <c r="S273" s="26" t="n"/>
      <c r="U273" s="9">
        <f>IF(TRIM(C273)="","",TRIM(C273)&amp;" | "&amp;TRIM(D273))</f>
        <v/>
      </c>
      <c r="V273" s="9">
        <f>IF(U273="","",IF(COUNTIF($U$2:U273,U273)=1,MAX($V$1:V272)+1,""))</f>
        <v/>
      </c>
      <c r="W273" s="9">
        <f>IF(TRIM(E273)="","",TRIM(E273)&amp;IF(TRIM(F273)="",""," — "&amp;TRIM(F273)))</f>
        <v/>
      </c>
      <c r="X273" s="9">
        <f>IF(W273="","",IF(COUNTIF($W$2:W273,W273)=1,MAX($X$1:X272)+1,""))</f>
        <v/>
      </c>
    </row>
    <row r="274">
      <c r="A274" s="26" t="n"/>
      <c r="B274" s="27" t="n"/>
      <c r="C274" s="26" t="n"/>
      <c r="D274" s="28" t="n"/>
      <c r="E274" s="26" t="n"/>
      <c r="F274" s="26" t="n"/>
      <c r="G274" s="29" t="n"/>
      <c r="H274" s="30" t="n"/>
      <c r="I274" s="30" t="n"/>
      <c r="J274" s="17">
        <f>IF(OR(G274="",H274=""),"",(H274+I274)*G274)</f>
        <v/>
      </c>
      <c r="K274" s="30" t="n"/>
      <c r="L274" s="17">
        <f>IF(J274="","",IF(M274="Lunas",0,J274-K274))</f>
        <v/>
      </c>
      <c r="M274" s="26" t="n"/>
      <c r="N274" s="26" t="n"/>
      <c r="O274" s="30" t="n"/>
      <c r="P274" s="28" t="n"/>
      <c r="Q274" s="17">
        <f>IF(J274="","",J274*Trip!$B$5)</f>
        <v/>
      </c>
      <c r="R274" s="30" t="n"/>
      <c r="S274" s="26" t="n"/>
      <c r="U274" s="9">
        <f>IF(TRIM(C274)="","",TRIM(C274)&amp;" | "&amp;TRIM(D274))</f>
        <v/>
      </c>
      <c r="V274" s="9">
        <f>IF(U274="","",IF(COUNTIF($U$2:U274,U274)=1,MAX($V$1:V273)+1,""))</f>
        <v/>
      </c>
      <c r="W274" s="9">
        <f>IF(TRIM(E274)="","",TRIM(E274)&amp;IF(TRIM(F274)="",""," — "&amp;TRIM(F274)))</f>
        <v/>
      </c>
      <c r="X274" s="9">
        <f>IF(W274="","",IF(COUNTIF($W$2:W274,W274)=1,MAX($X$1:X273)+1,""))</f>
        <v/>
      </c>
    </row>
    <row r="275">
      <c r="A275" s="26" t="n"/>
      <c r="B275" s="27" t="n"/>
      <c r="C275" s="26" t="n"/>
      <c r="D275" s="28" t="n"/>
      <c r="E275" s="26" t="n"/>
      <c r="F275" s="26" t="n"/>
      <c r="G275" s="29" t="n"/>
      <c r="H275" s="30" t="n"/>
      <c r="I275" s="30" t="n"/>
      <c r="J275" s="17">
        <f>IF(OR(G275="",H275=""),"",(H275+I275)*G275)</f>
        <v/>
      </c>
      <c r="K275" s="30" t="n"/>
      <c r="L275" s="17">
        <f>IF(J275="","",IF(M275="Lunas",0,J275-K275))</f>
        <v/>
      </c>
      <c r="M275" s="26" t="n"/>
      <c r="N275" s="26" t="n"/>
      <c r="O275" s="30" t="n"/>
      <c r="P275" s="28" t="n"/>
      <c r="Q275" s="17">
        <f>IF(J275="","",J275*Trip!$B$5)</f>
        <v/>
      </c>
      <c r="R275" s="30" t="n"/>
      <c r="S275" s="26" t="n"/>
      <c r="U275" s="9">
        <f>IF(TRIM(C275)="","",TRIM(C275)&amp;" | "&amp;TRIM(D275))</f>
        <v/>
      </c>
      <c r="V275" s="9">
        <f>IF(U275="","",IF(COUNTIF($U$2:U275,U275)=1,MAX($V$1:V274)+1,""))</f>
        <v/>
      </c>
      <c r="W275" s="9">
        <f>IF(TRIM(E275)="","",TRIM(E275)&amp;IF(TRIM(F275)="",""," — "&amp;TRIM(F275)))</f>
        <v/>
      </c>
      <c r="X275" s="9">
        <f>IF(W275="","",IF(COUNTIF($W$2:W275,W275)=1,MAX($X$1:X274)+1,""))</f>
        <v/>
      </c>
    </row>
    <row r="276">
      <c r="A276" s="26" t="n"/>
      <c r="B276" s="27" t="n"/>
      <c r="C276" s="26" t="n"/>
      <c r="D276" s="28" t="n"/>
      <c r="E276" s="26" t="n"/>
      <c r="F276" s="26" t="n"/>
      <c r="G276" s="29" t="n"/>
      <c r="H276" s="30" t="n"/>
      <c r="I276" s="30" t="n"/>
      <c r="J276" s="17">
        <f>IF(OR(G276="",H276=""),"",(H276+I276)*G276)</f>
        <v/>
      </c>
      <c r="K276" s="30" t="n"/>
      <c r="L276" s="17">
        <f>IF(J276="","",IF(M276="Lunas",0,J276-K276))</f>
        <v/>
      </c>
      <c r="M276" s="26" t="n"/>
      <c r="N276" s="26" t="n"/>
      <c r="O276" s="30" t="n"/>
      <c r="P276" s="28" t="n"/>
      <c r="Q276" s="17">
        <f>IF(J276="","",J276*Trip!$B$5)</f>
        <v/>
      </c>
      <c r="R276" s="30" t="n"/>
      <c r="S276" s="26" t="n"/>
      <c r="U276" s="9">
        <f>IF(TRIM(C276)="","",TRIM(C276)&amp;" | "&amp;TRIM(D276))</f>
        <v/>
      </c>
      <c r="V276" s="9">
        <f>IF(U276="","",IF(COUNTIF($U$2:U276,U276)=1,MAX($V$1:V275)+1,""))</f>
        <v/>
      </c>
      <c r="W276" s="9">
        <f>IF(TRIM(E276)="","",TRIM(E276)&amp;IF(TRIM(F276)="",""," — "&amp;TRIM(F276)))</f>
        <v/>
      </c>
      <c r="X276" s="9">
        <f>IF(W276="","",IF(COUNTIF($W$2:W276,W276)=1,MAX($X$1:X275)+1,""))</f>
        <v/>
      </c>
    </row>
    <row r="277">
      <c r="A277" s="26" t="n"/>
      <c r="B277" s="27" t="n"/>
      <c r="C277" s="26" t="n"/>
      <c r="D277" s="28" t="n"/>
      <c r="E277" s="26" t="n"/>
      <c r="F277" s="26" t="n"/>
      <c r="G277" s="29" t="n"/>
      <c r="H277" s="30" t="n"/>
      <c r="I277" s="30" t="n"/>
      <c r="J277" s="17">
        <f>IF(OR(G277="",H277=""),"",(H277+I277)*G277)</f>
        <v/>
      </c>
      <c r="K277" s="30" t="n"/>
      <c r="L277" s="17">
        <f>IF(J277="","",IF(M277="Lunas",0,J277-K277))</f>
        <v/>
      </c>
      <c r="M277" s="26" t="n"/>
      <c r="N277" s="26" t="n"/>
      <c r="O277" s="30" t="n"/>
      <c r="P277" s="28" t="n"/>
      <c r="Q277" s="17">
        <f>IF(J277="","",J277*Trip!$B$5)</f>
        <v/>
      </c>
      <c r="R277" s="30" t="n"/>
      <c r="S277" s="26" t="n"/>
      <c r="U277" s="9">
        <f>IF(TRIM(C277)="","",TRIM(C277)&amp;" | "&amp;TRIM(D277))</f>
        <v/>
      </c>
      <c r="V277" s="9">
        <f>IF(U277="","",IF(COUNTIF($U$2:U277,U277)=1,MAX($V$1:V276)+1,""))</f>
        <v/>
      </c>
      <c r="W277" s="9">
        <f>IF(TRIM(E277)="","",TRIM(E277)&amp;IF(TRIM(F277)="",""," — "&amp;TRIM(F277)))</f>
        <v/>
      </c>
      <c r="X277" s="9">
        <f>IF(W277="","",IF(COUNTIF($W$2:W277,W277)=1,MAX($X$1:X276)+1,""))</f>
        <v/>
      </c>
    </row>
    <row r="278">
      <c r="A278" s="26" t="n"/>
      <c r="B278" s="27" t="n"/>
      <c r="C278" s="26" t="n"/>
      <c r="D278" s="28" t="n"/>
      <c r="E278" s="26" t="n"/>
      <c r="F278" s="26" t="n"/>
      <c r="G278" s="29" t="n"/>
      <c r="H278" s="30" t="n"/>
      <c r="I278" s="30" t="n"/>
      <c r="J278" s="17">
        <f>IF(OR(G278="",H278=""),"",(H278+I278)*G278)</f>
        <v/>
      </c>
      <c r="K278" s="30" t="n"/>
      <c r="L278" s="17">
        <f>IF(J278="","",IF(M278="Lunas",0,J278-K278))</f>
        <v/>
      </c>
      <c r="M278" s="26" t="n"/>
      <c r="N278" s="26" t="n"/>
      <c r="O278" s="30" t="n"/>
      <c r="P278" s="28" t="n"/>
      <c r="Q278" s="17">
        <f>IF(J278="","",J278*Trip!$B$5)</f>
        <v/>
      </c>
      <c r="R278" s="30" t="n"/>
      <c r="S278" s="26" t="n"/>
      <c r="U278" s="9">
        <f>IF(TRIM(C278)="","",TRIM(C278)&amp;" | "&amp;TRIM(D278))</f>
        <v/>
      </c>
      <c r="V278" s="9">
        <f>IF(U278="","",IF(COUNTIF($U$2:U278,U278)=1,MAX($V$1:V277)+1,""))</f>
        <v/>
      </c>
      <c r="W278" s="9">
        <f>IF(TRIM(E278)="","",TRIM(E278)&amp;IF(TRIM(F278)="",""," — "&amp;TRIM(F278)))</f>
        <v/>
      </c>
      <c r="X278" s="9">
        <f>IF(W278="","",IF(COUNTIF($W$2:W278,W278)=1,MAX($X$1:X277)+1,""))</f>
        <v/>
      </c>
    </row>
    <row r="279">
      <c r="A279" s="26" t="n"/>
      <c r="B279" s="27" t="n"/>
      <c r="C279" s="26" t="n"/>
      <c r="D279" s="28" t="n"/>
      <c r="E279" s="26" t="n"/>
      <c r="F279" s="26" t="n"/>
      <c r="G279" s="29" t="n"/>
      <c r="H279" s="30" t="n"/>
      <c r="I279" s="30" t="n"/>
      <c r="J279" s="17">
        <f>IF(OR(G279="",H279=""),"",(H279+I279)*G279)</f>
        <v/>
      </c>
      <c r="K279" s="30" t="n"/>
      <c r="L279" s="17">
        <f>IF(J279="","",IF(M279="Lunas",0,J279-K279))</f>
        <v/>
      </c>
      <c r="M279" s="26" t="n"/>
      <c r="N279" s="26" t="n"/>
      <c r="O279" s="30" t="n"/>
      <c r="P279" s="28" t="n"/>
      <c r="Q279" s="17">
        <f>IF(J279="","",J279*Trip!$B$5)</f>
        <v/>
      </c>
      <c r="R279" s="30" t="n"/>
      <c r="S279" s="26" t="n"/>
      <c r="U279" s="9">
        <f>IF(TRIM(C279)="","",TRIM(C279)&amp;" | "&amp;TRIM(D279))</f>
        <v/>
      </c>
      <c r="V279" s="9">
        <f>IF(U279="","",IF(COUNTIF($U$2:U279,U279)=1,MAX($V$1:V278)+1,""))</f>
        <v/>
      </c>
      <c r="W279" s="9">
        <f>IF(TRIM(E279)="","",TRIM(E279)&amp;IF(TRIM(F279)="",""," — "&amp;TRIM(F279)))</f>
        <v/>
      </c>
      <c r="X279" s="9">
        <f>IF(W279="","",IF(COUNTIF($W$2:W279,W279)=1,MAX($X$1:X278)+1,""))</f>
        <v/>
      </c>
    </row>
    <row r="280">
      <c r="A280" s="26" t="n"/>
      <c r="B280" s="27" t="n"/>
      <c r="C280" s="26" t="n"/>
      <c r="D280" s="28" t="n"/>
      <c r="E280" s="26" t="n"/>
      <c r="F280" s="26" t="n"/>
      <c r="G280" s="29" t="n"/>
      <c r="H280" s="30" t="n"/>
      <c r="I280" s="30" t="n"/>
      <c r="J280" s="17">
        <f>IF(OR(G280="",H280=""),"",(H280+I280)*G280)</f>
        <v/>
      </c>
      <c r="K280" s="30" t="n"/>
      <c r="L280" s="17">
        <f>IF(J280="","",IF(M280="Lunas",0,J280-K280))</f>
        <v/>
      </c>
      <c r="M280" s="26" t="n"/>
      <c r="N280" s="26" t="n"/>
      <c r="O280" s="30" t="n"/>
      <c r="P280" s="28" t="n"/>
      <c r="Q280" s="17">
        <f>IF(J280="","",J280*Trip!$B$5)</f>
        <v/>
      </c>
      <c r="R280" s="30" t="n"/>
      <c r="S280" s="26" t="n"/>
      <c r="U280" s="9">
        <f>IF(TRIM(C280)="","",TRIM(C280)&amp;" | "&amp;TRIM(D280))</f>
        <v/>
      </c>
      <c r="V280" s="9">
        <f>IF(U280="","",IF(COUNTIF($U$2:U280,U280)=1,MAX($V$1:V279)+1,""))</f>
        <v/>
      </c>
      <c r="W280" s="9">
        <f>IF(TRIM(E280)="","",TRIM(E280)&amp;IF(TRIM(F280)="",""," — "&amp;TRIM(F280)))</f>
        <v/>
      </c>
      <c r="X280" s="9">
        <f>IF(W280="","",IF(COUNTIF($W$2:W280,W280)=1,MAX($X$1:X279)+1,""))</f>
        <v/>
      </c>
    </row>
    <row r="281">
      <c r="A281" s="26" t="n"/>
      <c r="B281" s="27" t="n"/>
      <c r="C281" s="26" t="n"/>
      <c r="D281" s="28" t="n"/>
      <c r="E281" s="26" t="n"/>
      <c r="F281" s="26" t="n"/>
      <c r="G281" s="29" t="n"/>
      <c r="H281" s="30" t="n"/>
      <c r="I281" s="30" t="n"/>
      <c r="J281" s="17">
        <f>IF(OR(G281="",H281=""),"",(H281+I281)*G281)</f>
        <v/>
      </c>
      <c r="K281" s="30" t="n"/>
      <c r="L281" s="17">
        <f>IF(J281="","",IF(M281="Lunas",0,J281-K281))</f>
        <v/>
      </c>
      <c r="M281" s="26" t="n"/>
      <c r="N281" s="26" t="n"/>
      <c r="O281" s="30" t="n"/>
      <c r="P281" s="28" t="n"/>
      <c r="Q281" s="17">
        <f>IF(J281="","",J281*Trip!$B$5)</f>
        <v/>
      </c>
      <c r="R281" s="30" t="n"/>
      <c r="S281" s="26" t="n"/>
      <c r="U281" s="9">
        <f>IF(TRIM(C281)="","",TRIM(C281)&amp;" | "&amp;TRIM(D281))</f>
        <v/>
      </c>
      <c r="V281" s="9">
        <f>IF(U281="","",IF(COUNTIF($U$2:U281,U281)=1,MAX($V$1:V280)+1,""))</f>
        <v/>
      </c>
      <c r="W281" s="9">
        <f>IF(TRIM(E281)="","",TRIM(E281)&amp;IF(TRIM(F281)="",""," — "&amp;TRIM(F281)))</f>
        <v/>
      </c>
      <c r="X281" s="9">
        <f>IF(W281="","",IF(COUNTIF($W$2:W281,W281)=1,MAX($X$1:X280)+1,""))</f>
        <v/>
      </c>
    </row>
    <row r="282">
      <c r="A282" s="26" t="n"/>
      <c r="B282" s="27" t="n"/>
      <c r="C282" s="26" t="n"/>
      <c r="D282" s="28" t="n"/>
      <c r="E282" s="26" t="n"/>
      <c r="F282" s="26" t="n"/>
      <c r="G282" s="29" t="n"/>
      <c r="H282" s="30" t="n"/>
      <c r="I282" s="30" t="n"/>
      <c r="J282" s="17">
        <f>IF(OR(G282="",H282=""),"",(H282+I282)*G282)</f>
        <v/>
      </c>
      <c r="K282" s="30" t="n"/>
      <c r="L282" s="17">
        <f>IF(J282="","",IF(M282="Lunas",0,J282-K282))</f>
        <v/>
      </c>
      <c r="M282" s="26" t="n"/>
      <c r="N282" s="26" t="n"/>
      <c r="O282" s="30" t="n"/>
      <c r="P282" s="28" t="n"/>
      <c r="Q282" s="17">
        <f>IF(J282="","",J282*Trip!$B$5)</f>
        <v/>
      </c>
      <c r="R282" s="30" t="n"/>
      <c r="S282" s="26" t="n"/>
      <c r="U282" s="9">
        <f>IF(TRIM(C282)="","",TRIM(C282)&amp;" | "&amp;TRIM(D282))</f>
        <v/>
      </c>
      <c r="V282" s="9">
        <f>IF(U282="","",IF(COUNTIF($U$2:U282,U282)=1,MAX($V$1:V281)+1,""))</f>
        <v/>
      </c>
      <c r="W282" s="9">
        <f>IF(TRIM(E282)="","",TRIM(E282)&amp;IF(TRIM(F282)="",""," — "&amp;TRIM(F282)))</f>
        <v/>
      </c>
      <c r="X282" s="9">
        <f>IF(W282="","",IF(COUNTIF($W$2:W282,W282)=1,MAX($X$1:X281)+1,""))</f>
        <v/>
      </c>
    </row>
    <row r="283">
      <c r="A283" s="26" t="n"/>
      <c r="B283" s="27" t="n"/>
      <c r="C283" s="26" t="n"/>
      <c r="D283" s="28" t="n"/>
      <c r="E283" s="26" t="n"/>
      <c r="F283" s="26" t="n"/>
      <c r="G283" s="29" t="n"/>
      <c r="H283" s="30" t="n"/>
      <c r="I283" s="30" t="n"/>
      <c r="J283" s="17">
        <f>IF(OR(G283="",H283=""),"",(H283+I283)*G283)</f>
        <v/>
      </c>
      <c r="K283" s="30" t="n"/>
      <c r="L283" s="17">
        <f>IF(J283="","",IF(M283="Lunas",0,J283-K283))</f>
        <v/>
      </c>
      <c r="M283" s="26" t="n"/>
      <c r="N283" s="26" t="n"/>
      <c r="O283" s="30" t="n"/>
      <c r="P283" s="28" t="n"/>
      <c r="Q283" s="17">
        <f>IF(J283="","",J283*Trip!$B$5)</f>
        <v/>
      </c>
      <c r="R283" s="30" t="n"/>
      <c r="S283" s="26" t="n"/>
      <c r="U283" s="9">
        <f>IF(TRIM(C283)="","",TRIM(C283)&amp;" | "&amp;TRIM(D283))</f>
        <v/>
      </c>
      <c r="V283" s="9">
        <f>IF(U283="","",IF(COUNTIF($U$2:U283,U283)=1,MAX($V$1:V282)+1,""))</f>
        <v/>
      </c>
      <c r="W283" s="9">
        <f>IF(TRIM(E283)="","",TRIM(E283)&amp;IF(TRIM(F283)="",""," — "&amp;TRIM(F283)))</f>
        <v/>
      </c>
      <c r="X283" s="9">
        <f>IF(W283="","",IF(COUNTIF($W$2:W283,W283)=1,MAX($X$1:X282)+1,""))</f>
        <v/>
      </c>
    </row>
    <row r="284">
      <c r="A284" s="26" t="n"/>
      <c r="B284" s="27" t="n"/>
      <c r="C284" s="26" t="n"/>
      <c r="D284" s="28" t="n"/>
      <c r="E284" s="26" t="n"/>
      <c r="F284" s="26" t="n"/>
      <c r="G284" s="29" t="n"/>
      <c r="H284" s="30" t="n"/>
      <c r="I284" s="30" t="n"/>
      <c r="J284" s="17">
        <f>IF(OR(G284="",H284=""),"",(H284+I284)*G284)</f>
        <v/>
      </c>
      <c r="K284" s="30" t="n"/>
      <c r="L284" s="17">
        <f>IF(J284="","",IF(M284="Lunas",0,J284-K284))</f>
        <v/>
      </c>
      <c r="M284" s="26" t="n"/>
      <c r="N284" s="26" t="n"/>
      <c r="O284" s="30" t="n"/>
      <c r="P284" s="28" t="n"/>
      <c r="Q284" s="17">
        <f>IF(J284="","",J284*Trip!$B$5)</f>
        <v/>
      </c>
      <c r="R284" s="30" t="n"/>
      <c r="S284" s="26" t="n"/>
      <c r="U284" s="9">
        <f>IF(TRIM(C284)="","",TRIM(C284)&amp;" | "&amp;TRIM(D284))</f>
        <v/>
      </c>
      <c r="V284" s="9">
        <f>IF(U284="","",IF(COUNTIF($U$2:U284,U284)=1,MAX($V$1:V283)+1,""))</f>
        <v/>
      </c>
      <c r="W284" s="9">
        <f>IF(TRIM(E284)="","",TRIM(E284)&amp;IF(TRIM(F284)="",""," — "&amp;TRIM(F284)))</f>
        <v/>
      </c>
      <c r="X284" s="9">
        <f>IF(W284="","",IF(COUNTIF($W$2:W284,W284)=1,MAX($X$1:X283)+1,""))</f>
        <v/>
      </c>
    </row>
    <row r="285">
      <c r="A285" s="26" t="n"/>
      <c r="B285" s="27" t="n"/>
      <c r="C285" s="26" t="n"/>
      <c r="D285" s="28" t="n"/>
      <c r="E285" s="26" t="n"/>
      <c r="F285" s="26" t="n"/>
      <c r="G285" s="29" t="n"/>
      <c r="H285" s="30" t="n"/>
      <c r="I285" s="30" t="n"/>
      <c r="J285" s="17">
        <f>IF(OR(G285="",H285=""),"",(H285+I285)*G285)</f>
        <v/>
      </c>
      <c r="K285" s="30" t="n"/>
      <c r="L285" s="17">
        <f>IF(J285="","",IF(M285="Lunas",0,J285-K285))</f>
        <v/>
      </c>
      <c r="M285" s="26" t="n"/>
      <c r="N285" s="26" t="n"/>
      <c r="O285" s="30" t="n"/>
      <c r="P285" s="28" t="n"/>
      <c r="Q285" s="17">
        <f>IF(J285="","",J285*Trip!$B$5)</f>
        <v/>
      </c>
      <c r="R285" s="30" t="n"/>
      <c r="S285" s="26" t="n"/>
      <c r="U285" s="9">
        <f>IF(TRIM(C285)="","",TRIM(C285)&amp;" | "&amp;TRIM(D285))</f>
        <v/>
      </c>
      <c r="V285" s="9">
        <f>IF(U285="","",IF(COUNTIF($U$2:U285,U285)=1,MAX($V$1:V284)+1,""))</f>
        <v/>
      </c>
      <c r="W285" s="9">
        <f>IF(TRIM(E285)="","",TRIM(E285)&amp;IF(TRIM(F285)="",""," — "&amp;TRIM(F285)))</f>
        <v/>
      </c>
      <c r="X285" s="9">
        <f>IF(W285="","",IF(COUNTIF($W$2:W285,W285)=1,MAX($X$1:X284)+1,""))</f>
        <v/>
      </c>
    </row>
    <row r="286">
      <c r="A286" s="26" t="n"/>
      <c r="B286" s="27" t="n"/>
      <c r="C286" s="26" t="n"/>
      <c r="D286" s="28" t="n"/>
      <c r="E286" s="26" t="n"/>
      <c r="F286" s="26" t="n"/>
      <c r="G286" s="29" t="n"/>
      <c r="H286" s="30" t="n"/>
      <c r="I286" s="30" t="n"/>
      <c r="J286" s="17">
        <f>IF(OR(G286="",H286=""),"",(H286+I286)*G286)</f>
        <v/>
      </c>
      <c r="K286" s="30" t="n"/>
      <c r="L286" s="17">
        <f>IF(J286="","",IF(M286="Lunas",0,J286-K286))</f>
        <v/>
      </c>
      <c r="M286" s="26" t="n"/>
      <c r="N286" s="26" t="n"/>
      <c r="O286" s="30" t="n"/>
      <c r="P286" s="28" t="n"/>
      <c r="Q286" s="17">
        <f>IF(J286="","",J286*Trip!$B$5)</f>
        <v/>
      </c>
      <c r="R286" s="30" t="n"/>
      <c r="S286" s="26" t="n"/>
      <c r="U286" s="9">
        <f>IF(TRIM(C286)="","",TRIM(C286)&amp;" | "&amp;TRIM(D286))</f>
        <v/>
      </c>
      <c r="V286" s="9">
        <f>IF(U286="","",IF(COUNTIF($U$2:U286,U286)=1,MAX($V$1:V285)+1,""))</f>
        <v/>
      </c>
      <c r="W286" s="9">
        <f>IF(TRIM(E286)="","",TRIM(E286)&amp;IF(TRIM(F286)="",""," — "&amp;TRIM(F286)))</f>
        <v/>
      </c>
      <c r="X286" s="9">
        <f>IF(W286="","",IF(COUNTIF($W$2:W286,W286)=1,MAX($X$1:X285)+1,""))</f>
        <v/>
      </c>
    </row>
    <row r="287">
      <c r="A287" s="26" t="n"/>
      <c r="B287" s="27" t="n"/>
      <c r="C287" s="26" t="n"/>
      <c r="D287" s="28" t="n"/>
      <c r="E287" s="26" t="n"/>
      <c r="F287" s="26" t="n"/>
      <c r="G287" s="29" t="n"/>
      <c r="H287" s="30" t="n"/>
      <c r="I287" s="30" t="n"/>
      <c r="J287" s="17">
        <f>IF(OR(G287="",H287=""),"",(H287+I287)*G287)</f>
        <v/>
      </c>
      <c r="K287" s="30" t="n"/>
      <c r="L287" s="17">
        <f>IF(J287="","",IF(M287="Lunas",0,J287-K287))</f>
        <v/>
      </c>
      <c r="M287" s="26" t="n"/>
      <c r="N287" s="26" t="n"/>
      <c r="O287" s="30" t="n"/>
      <c r="P287" s="28" t="n"/>
      <c r="Q287" s="17">
        <f>IF(J287="","",J287*Trip!$B$5)</f>
        <v/>
      </c>
      <c r="R287" s="30" t="n"/>
      <c r="S287" s="26" t="n"/>
      <c r="U287" s="9">
        <f>IF(TRIM(C287)="","",TRIM(C287)&amp;" | "&amp;TRIM(D287))</f>
        <v/>
      </c>
      <c r="V287" s="9">
        <f>IF(U287="","",IF(COUNTIF($U$2:U287,U287)=1,MAX($V$1:V286)+1,""))</f>
        <v/>
      </c>
      <c r="W287" s="9">
        <f>IF(TRIM(E287)="","",TRIM(E287)&amp;IF(TRIM(F287)="",""," — "&amp;TRIM(F287)))</f>
        <v/>
      </c>
      <c r="X287" s="9">
        <f>IF(W287="","",IF(COUNTIF($W$2:W287,W287)=1,MAX($X$1:X286)+1,""))</f>
        <v/>
      </c>
    </row>
    <row r="288">
      <c r="A288" s="26" t="n"/>
      <c r="B288" s="27" t="n"/>
      <c r="C288" s="26" t="n"/>
      <c r="D288" s="28" t="n"/>
      <c r="E288" s="26" t="n"/>
      <c r="F288" s="26" t="n"/>
      <c r="G288" s="29" t="n"/>
      <c r="H288" s="30" t="n"/>
      <c r="I288" s="30" t="n"/>
      <c r="J288" s="17">
        <f>IF(OR(G288="",H288=""),"",(H288+I288)*G288)</f>
        <v/>
      </c>
      <c r="K288" s="30" t="n"/>
      <c r="L288" s="17">
        <f>IF(J288="","",IF(M288="Lunas",0,J288-K288))</f>
        <v/>
      </c>
      <c r="M288" s="26" t="n"/>
      <c r="N288" s="26" t="n"/>
      <c r="O288" s="30" t="n"/>
      <c r="P288" s="28" t="n"/>
      <c r="Q288" s="17">
        <f>IF(J288="","",J288*Trip!$B$5)</f>
        <v/>
      </c>
      <c r="R288" s="30" t="n"/>
      <c r="S288" s="26" t="n"/>
      <c r="U288" s="9">
        <f>IF(TRIM(C288)="","",TRIM(C288)&amp;" | "&amp;TRIM(D288))</f>
        <v/>
      </c>
      <c r="V288" s="9">
        <f>IF(U288="","",IF(COUNTIF($U$2:U288,U288)=1,MAX($V$1:V287)+1,""))</f>
        <v/>
      </c>
      <c r="W288" s="9">
        <f>IF(TRIM(E288)="","",TRIM(E288)&amp;IF(TRIM(F288)="",""," — "&amp;TRIM(F288)))</f>
        <v/>
      </c>
      <c r="X288" s="9">
        <f>IF(W288="","",IF(COUNTIF($W$2:W288,W288)=1,MAX($X$1:X287)+1,""))</f>
        <v/>
      </c>
    </row>
    <row r="289">
      <c r="A289" s="26" t="n"/>
      <c r="B289" s="27" t="n"/>
      <c r="C289" s="26" t="n"/>
      <c r="D289" s="28" t="n"/>
      <c r="E289" s="26" t="n"/>
      <c r="F289" s="26" t="n"/>
      <c r="G289" s="29" t="n"/>
      <c r="H289" s="30" t="n"/>
      <c r="I289" s="30" t="n"/>
      <c r="J289" s="17">
        <f>IF(OR(G289="",H289=""),"",(H289+I289)*G289)</f>
        <v/>
      </c>
      <c r="K289" s="30" t="n"/>
      <c r="L289" s="17">
        <f>IF(J289="","",IF(M289="Lunas",0,J289-K289))</f>
        <v/>
      </c>
      <c r="M289" s="26" t="n"/>
      <c r="N289" s="26" t="n"/>
      <c r="O289" s="30" t="n"/>
      <c r="P289" s="28" t="n"/>
      <c r="Q289" s="17">
        <f>IF(J289="","",J289*Trip!$B$5)</f>
        <v/>
      </c>
      <c r="R289" s="30" t="n"/>
      <c r="S289" s="26" t="n"/>
      <c r="U289" s="9">
        <f>IF(TRIM(C289)="","",TRIM(C289)&amp;" | "&amp;TRIM(D289))</f>
        <v/>
      </c>
      <c r="V289" s="9">
        <f>IF(U289="","",IF(COUNTIF($U$2:U289,U289)=1,MAX($V$1:V288)+1,""))</f>
        <v/>
      </c>
      <c r="W289" s="9">
        <f>IF(TRIM(E289)="","",TRIM(E289)&amp;IF(TRIM(F289)="",""," — "&amp;TRIM(F289)))</f>
        <v/>
      </c>
      <c r="X289" s="9">
        <f>IF(W289="","",IF(COUNTIF($W$2:W289,W289)=1,MAX($X$1:X288)+1,""))</f>
        <v/>
      </c>
    </row>
    <row r="290">
      <c r="A290" s="26" t="n"/>
      <c r="B290" s="27" t="n"/>
      <c r="C290" s="26" t="n"/>
      <c r="D290" s="28" t="n"/>
      <c r="E290" s="26" t="n"/>
      <c r="F290" s="26" t="n"/>
      <c r="G290" s="29" t="n"/>
      <c r="H290" s="30" t="n"/>
      <c r="I290" s="30" t="n"/>
      <c r="J290" s="17">
        <f>IF(OR(G290="",H290=""),"",(H290+I290)*G290)</f>
        <v/>
      </c>
      <c r="K290" s="30" t="n"/>
      <c r="L290" s="17">
        <f>IF(J290="","",IF(M290="Lunas",0,J290-K290))</f>
        <v/>
      </c>
      <c r="M290" s="26" t="n"/>
      <c r="N290" s="26" t="n"/>
      <c r="O290" s="30" t="n"/>
      <c r="P290" s="28" t="n"/>
      <c r="Q290" s="17">
        <f>IF(J290="","",J290*Trip!$B$5)</f>
        <v/>
      </c>
      <c r="R290" s="30" t="n"/>
      <c r="S290" s="26" t="n"/>
      <c r="U290" s="9">
        <f>IF(TRIM(C290)="","",TRIM(C290)&amp;" | "&amp;TRIM(D290))</f>
        <v/>
      </c>
      <c r="V290" s="9">
        <f>IF(U290="","",IF(COUNTIF($U$2:U290,U290)=1,MAX($V$1:V289)+1,""))</f>
        <v/>
      </c>
      <c r="W290" s="9">
        <f>IF(TRIM(E290)="","",TRIM(E290)&amp;IF(TRIM(F290)="",""," — "&amp;TRIM(F290)))</f>
        <v/>
      </c>
      <c r="X290" s="9">
        <f>IF(W290="","",IF(COUNTIF($W$2:W290,W290)=1,MAX($X$1:X289)+1,""))</f>
        <v/>
      </c>
    </row>
    <row r="291">
      <c r="A291" s="26" t="n"/>
      <c r="B291" s="27" t="n"/>
      <c r="C291" s="26" t="n"/>
      <c r="D291" s="28" t="n"/>
      <c r="E291" s="26" t="n"/>
      <c r="F291" s="26" t="n"/>
      <c r="G291" s="29" t="n"/>
      <c r="H291" s="30" t="n"/>
      <c r="I291" s="30" t="n"/>
      <c r="J291" s="17">
        <f>IF(OR(G291="",H291=""),"",(H291+I291)*G291)</f>
        <v/>
      </c>
      <c r="K291" s="30" t="n"/>
      <c r="L291" s="17">
        <f>IF(J291="","",IF(M291="Lunas",0,J291-K291))</f>
        <v/>
      </c>
      <c r="M291" s="26" t="n"/>
      <c r="N291" s="26" t="n"/>
      <c r="O291" s="30" t="n"/>
      <c r="P291" s="28" t="n"/>
      <c r="Q291" s="17">
        <f>IF(J291="","",J291*Trip!$B$5)</f>
        <v/>
      </c>
      <c r="R291" s="30" t="n"/>
      <c r="S291" s="26" t="n"/>
      <c r="U291" s="9">
        <f>IF(TRIM(C291)="","",TRIM(C291)&amp;" | "&amp;TRIM(D291))</f>
        <v/>
      </c>
      <c r="V291" s="9">
        <f>IF(U291="","",IF(COUNTIF($U$2:U291,U291)=1,MAX($V$1:V290)+1,""))</f>
        <v/>
      </c>
      <c r="W291" s="9">
        <f>IF(TRIM(E291)="","",TRIM(E291)&amp;IF(TRIM(F291)="",""," — "&amp;TRIM(F291)))</f>
        <v/>
      </c>
      <c r="X291" s="9">
        <f>IF(W291="","",IF(COUNTIF($W$2:W291,W291)=1,MAX($X$1:X290)+1,""))</f>
        <v/>
      </c>
    </row>
    <row r="292">
      <c r="A292" s="26" t="n"/>
      <c r="B292" s="27" t="n"/>
      <c r="C292" s="26" t="n"/>
      <c r="D292" s="28" t="n"/>
      <c r="E292" s="26" t="n"/>
      <c r="F292" s="26" t="n"/>
      <c r="G292" s="29" t="n"/>
      <c r="H292" s="30" t="n"/>
      <c r="I292" s="30" t="n"/>
      <c r="J292" s="17">
        <f>IF(OR(G292="",H292=""),"",(H292+I292)*G292)</f>
        <v/>
      </c>
      <c r="K292" s="30" t="n"/>
      <c r="L292" s="17">
        <f>IF(J292="","",IF(M292="Lunas",0,J292-K292))</f>
        <v/>
      </c>
      <c r="M292" s="26" t="n"/>
      <c r="N292" s="26" t="n"/>
      <c r="O292" s="30" t="n"/>
      <c r="P292" s="28" t="n"/>
      <c r="Q292" s="17">
        <f>IF(J292="","",J292*Trip!$B$5)</f>
        <v/>
      </c>
      <c r="R292" s="30" t="n"/>
      <c r="S292" s="26" t="n"/>
      <c r="U292" s="9">
        <f>IF(TRIM(C292)="","",TRIM(C292)&amp;" | "&amp;TRIM(D292))</f>
        <v/>
      </c>
      <c r="V292" s="9">
        <f>IF(U292="","",IF(COUNTIF($U$2:U292,U292)=1,MAX($V$1:V291)+1,""))</f>
        <v/>
      </c>
      <c r="W292" s="9">
        <f>IF(TRIM(E292)="","",TRIM(E292)&amp;IF(TRIM(F292)="",""," — "&amp;TRIM(F292)))</f>
        <v/>
      </c>
      <c r="X292" s="9">
        <f>IF(W292="","",IF(COUNTIF($W$2:W292,W292)=1,MAX($X$1:X291)+1,""))</f>
        <v/>
      </c>
    </row>
    <row r="293">
      <c r="A293" s="26" t="n"/>
      <c r="B293" s="27" t="n"/>
      <c r="C293" s="26" t="n"/>
      <c r="D293" s="28" t="n"/>
      <c r="E293" s="26" t="n"/>
      <c r="F293" s="26" t="n"/>
      <c r="G293" s="29" t="n"/>
      <c r="H293" s="30" t="n"/>
      <c r="I293" s="30" t="n"/>
      <c r="J293" s="17">
        <f>IF(OR(G293="",H293=""),"",(H293+I293)*G293)</f>
        <v/>
      </c>
      <c r="K293" s="30" t="n"/>
      <c r="L293" s="17">
        <f>IF(J293="","",IF(M293="Lunas",0,J293-K293))</f>
        <v/>
      </c>
      <c r="M293" s="26" t="n"/>
      <c r="N293" s="26" t="n"/>
      <c r="O293" s="30" t="n"/>
      <c r="P293" s="28" t="n"/>
      <c r="Q293" s="17">
        <f>IF(J293="","",J293*Trip!$B$5)</f>
        <v/>
      </c>
      <c r="R293" s="30" t="n"/>
      <c r="S293" s="26" t="n"/>
      <c r="U293" s="9">
        <f>IF(TRIM(C293)="","",TRIM(C293)&amp;" | "&amp;TRIM(D293))</f>
        <v/>
      </c>
      <c r="V293" s="9">
        <f>IF(U293="","",IF(COUNTIF($U$2:U293,U293)=1,MAX($V$1:V292)+1,""))</f>
        <v/>
      </c>
      <c r="W293" s="9">
        <f>IF(TRIM(E293)="","",TRIM(E293)&amp;IF(TRIM(F293)="",""," — "&amp;TRIM(F293)))</f>
        <v/>
      </c>
      <c r="X293" s="9">
        <f>IF(W293="","",IF(COUNTIF($W$2:W293,W293)=1,MAX($X$1:X292)+1,""))</f>
        <v/>
      </c>
    </row>
    <row r="294">
      <c r="A294" s="26" t="n"/>
      <c r="B294" s="27" t="n"/>
      <c r="C294" s="26" t="n"/>
      <c r="D294" s="28" t="n"/>
      <c r="E294" s="26" t="n"/>
      <c r="F294" s="26" t="n"/>
      <c r="G294" s="29" t="n"/>
      <c r="H294" s="30" t="n"/>
      <c r="I294" s="30" t="n"/>
      <c r="J294" s="17">
        <f>IF(OR(G294="",H294=""),"",(H294+I294)*G294)</f>
        <v/>
      </c>
      <c r="K294" s="30" t="n"/>
      <c r="L294" s="17">
        <f>IF(J294="","",IF(M294="Lunas",0,J294-K294))</f>
        <v/>
      </c>
      <c r="M294" s="26" t="n"/>
      <c r="N294" s="26" t="n"/>
      <c r="O294" s="30" t="n"/>
      <c r="P294" s="28" t="n"/>
      <c r="Q294" s="17">
        <f>IF(J294="","",J294*Trip!$B$5)</f>
        <v/>
      </c>
      <c r="R294" s="30" t="n"/>
      <c r="S294" s="26" t="n"/>
      <c r="U294" s="9">
        <f>IF(TRIM(C294)="","",TRIM(C294)&amp;" | "&amp;TRIM(D294))</f>
        <v/>
      </c>
      <c r="V294" s="9">
        <f>IF(U294="","",IF(COUNTIF($U$2:U294,U294)=1,MAX($V$1:V293)+1,""))</f>
        <v/>
      </c>
      <c r="W294" s="9">
        <f>IF(TRIM(E294)="","",TRIM(E294)&amp;IF(TRIM(F294)="",""," — "&amp;TRIM(F294)))</f>
        <v/>
      </c>
      <c r="X294" s="9">
        <f>IF(W294="","",IF(COUNTIF($W$2:W294,W294)=1,MAX($X$1:X293)+1,""))</f>
        <v/>
      </c>
    </row>
    <row r="295">
      <c r="A295" s="26" t="n"/>
      <c r="B295" s="27" t="n"/>
      <c r="C295" s="26" t="n"/>
      <c r="D295" s="28" t="n"/>
      <c r="E295" s="26" t="n"/>
      <c r="F295" s="26" t="n"/>
      <c r="G295" s="29" t="n"/>
      <c r="H295" s="30" t="n"/>
      <c r="I295" s="30" t="n"/>
      <c r="J295" s="17">
        <f>IF(OR(G295="",H295=""),"",(H295+I295)*G295)</f>
        <v/>
      </c>
      <c r="K295" s="30" t="n"/>
      <c r="L295" s="17">
        <f>IF(J295="","",IF(M295="Lunas",0,J295-K295))</f>
        <v/>
      </c>
      <c r="M295" s="26" t="n"/>
      <c r="N295" s="26" t="n"/>
      <c r="O295" s="30" t="n"/>
      <c r="P295" s="28" t="n"/>
      <c r="Q295" s="17">
        <f>IF(J295="","",J295*Trip!$B$5)</f>
        <v/>
      </c>
      <c r="R295" s="30" t="n"/>
      <c r="S295" s="26" t="n"/>
      <c r="U295" s="9">
        <f>IF(TRIM(C295)="","",TRIM(C295)&amp;" | "&amp;TRIM(D295))</f>
        <v/>
      </c>
      <c r="V295" s="9">
        <f>IF(U295="","",IF(COUNTIF($U$2:U295,U295)=1,MAX($V$1:V294)+1,""))</f>
        <v/>
      </c>
      <c r="W295" s="9">
        <f>IF(TRIM(E295)="","",TRIM(E295)&amp;IF(TRIM(F295)="",""," — "&amp;TRIM(F295)))</f>
        <v/>
      </c>
      <c r="X295" s="9">
        <f>IF(W295="","",IF(COUNTIF($W$2:W295,W295)=1,MAX($X$1:X294)+1,""))</f>
        <v/>
      </c>
    </row>
    <row r="296">
      <c r="A296" s="26" t="n"/>
      <c r="B296" s="27" t="n"/>
      <c r="C296" s="26" t="n"/>
      <c r="D296" s="28" t="n"/>
      <c r="E296" s="26" t="n"/>
      <c r="F296" s="26" t="n"/>
      <c r="G296" s="29" t="n"/>
      <c r="H296" s="30" t="n"/>
      <c r="I296" s="30" t="n"/>
      <c r="J296" s="17">
        <f>IF(OR(G296="",H296=""),"",(H296+I296)*G296)</f>
        <v/>
      </c>
      <c r="K296" s="30" t="n"/>
      <c r="L296" s="17">
        <f>IF(J296="","",IF(M296="Lunas",0,J296-K296))</f>
        <v/>
      </c>
      <c r="M296" s="26" t="n"/>
      <c r="N296" s="26" t="n"/>
      <c r="O296" s="30" t="n"/>
      <c r="P296" s="28" t="n"/>
      <c r="Q296" s="17">
        <f>IF(J296="","",J296*Trip!$B$5)</f>
        <v/>
      </c>
      <c r="R296" s="30" t="n"/>
      <c r="S296" s="26" t="n"/>
      <c r="U296" s="9">
        <f>IF(TRIM(C296)="","",TRIM(C296)&amp;" | "&amp;TRIM(D296))</f>
        <v/>
      </c>
      <c r="V296" s="9">
        <f>IF(U296="","",IF(COUNTIF($U$2:U296,U296)=1,MAX($V$1:V295)+1,""))</f>
        <v/>
      </c>
      <c r="W296" s="9">
        <f>IF(TRIM(E296)="","",TRIM(E296)&amp;IF(TRIM(F296)="",""," — "&amp;TRIM(F296)))</f>
        <v/>
      </c>
      <c r="X296" s="9">
        <f>IF(W296="","",IF(COUNTIF($W$2:W296,W296)=1,MAX($X$1:X295)+1,""))</f>
        <v/>
      </c>
    </row>
    <row r="297">
      <c r="A297" s="26" t="n"/>
      <c r="B297" s="27" t="n"/>
      <c r="C297" s="26" t="n"/>
      <c r="D297" s="28" t="n"/>
      <c r="E297" s="26" t="n"/>
      <c r="F297" s="26" t="n"/>
      <c r="G297" s="29" t="n"/>
      <c r="H297" s="30" t="n"/>
      <c r="I297" s="30" t="n"/>
      <c r="J297" s="17">
        <f>IF(OR(G297="",H297=""),"",(H297+I297)*G297)</f>
        <v/>
      </c>
      <c r="K297" s="30" t="n"/>
      <c r="L297" s="17">
        <f>IF(J297="","",IF(M297="Lunas",0,J297-K297))</f>
        <v/>
      </c>
      <c r="M297" s="26" t="n"/>
      <c r="N297" s="26" t="n"/>
      <c r="O297" s="30" t="n"/>
      <c r="P297" s="28" t="n"/>
      <c r="Q297" s="17">
        <f>IF(J297="","",J297*Trip!$B$5)</f>
        <v/>
      </c>
      <c r="R297" s="30" t="n"/>
      <c r="S297" s="26" t="n"/>
      <c r="U297" s="9">
        <f>IF(TRIM(C297)="","",TRIM(C297)&amp;" | "&amp;TRIM(D297))</f>
        <v/>
      </c>
      <c r="V297" s="9">
        <f>IF(U297="","",IF(COUNTIF($U$2:U297,U297)=1,MAX($V$1:V296)+1,""))</f>
        <v/>
      </c>
      <c r="W297" s="9">
        <f>IF(TRIM(E297)="","",TRIM(E297)&amp;IF(TRIM(F297)="",""," — "&amp;TRIM(F297)))</f>
        <v/>
      </c>
      <c r="X297" s="9">
        <f>IF(W297="","",IF(COUNTIF($W$2:W297,W297)=1,MAX($X$1:X296)+1,""))</f>
        <v/>
      </c>
    </row>
    <row r="298">
      <c r="A298" s="26" t="n"/>
      <c r="B298" s="27" t="n"/>
      <c r="C298" s="26" t="n"/>
      <c r="D298" s="28" t="n"/>
      <c r="E298" s="26" t="n"/>
      <c r="F298" s="26" t="n"/>
      <c r="G298" s="29" t="n"/>
      <c r="H298" s="30" t="n"/>
      <c r="I298" s="30" t="n"/>
      <c r="J298" s="17">
        <f>IF(OR(G298="",H298=""),"",(H298+I298)*G298)</f>
        <v/>
      </c>
      <c r="K298" s="30" t="n"/>
      <c r="L298" s="17">
        <f>IF(J298="","",IF(M298="Lunas",0,J298-K298))</f>
        <v/>
      </c>
      <c r="M298" s="26" t="n"/>
      <c r="N298" s="26" t="n"/>
      <c r="O298" s="30" t="n"/>
      <c r="P298" s="28" t="n"/>
      <c r="Q298" s="17">
        <f>IF(J298="","",J298*Trip!$B$5)</f>
        <v/>
      </c>
      <c r="R298" s="30" t="n"/>
      <c r="S298" s="26" t="n"/>
      <c r="U298" s="9">
        <f>IF(TRIM(C298)="","",TRIM(C298)&amp;" | "&amp;TRIM(D298))</f>
        <v/>
      </c>
      <c r="V298" s="9">
        <f>IF(U298="","",IF(COUNTIF($U$2:U298,U298)=1,MAX($V$1:V297)+1,""))</f>
        <v/>
      </c>
      <c r="W298" s="9">
        <f>IF(TRIM(E298)="","",TRIM(E298)&amp;IF(TRIM(F298)="",""," — "&amp;TRIM(F298)))</f>
        <v/>
      </c>
      <c r="X298" s="9">
        <f>IF(W298="","",IF(COUNTIF($W$2:W298,W298)=1,MAX($X$1:X297)+1,""))</f>
        <v/>
      </c>
    </row>
    <row r="299">
      <c r="A299" s="26" t="n"/>
      <c r="B299" s="27" t="n"/>
      <c r="C299" s="26" t="n"/>
      <c r="D299" s="28" t="n"/>
      <c r="E299" s="26" t="n"/>
      <c r="F299" s="26" t="n"/>
      <c r="G299" s="29" t="n"/>
      <c r="H299" s="30" t="n"/>
      <c r="I299" s="30" t="n"/>
      <c r="J299" s="17">
        <f>IF(OR(G299="",H299=""),"",(H299+I299)*G299)</f>
        <v/>
      </c>
      <c r="K299" s="30" t="n"/>
      <c r="L299" s="17">
        <f>IF(J299="","",IF(M299="Lunas",0,J299-K299))</f>
        <v/>
      </c>
      <c r="M299" s="26" t="n"/>
      <c r="N299" s="26" t="n"/>
      <c r="O299" s="30" t="n"/>
      <c r="P299" s="28" t="n"/>
      <c r="Q299" s="17">
        <f>IF(J299="","",J299*Trip!$B$5)</f>
        <v/>
      </c>
      <c r="R299" s="30" t="n"/>
      <c r="S299" s="26" t="n"/>
      <c r="U299" s="9">
        <f>IF(TRIM(C299)="","",TRIM(C299)&amp;" | "&amp;TRIM(D299))</f>
        <v/>
      </c>
      <c r="V299" s="9">
        <f>IF(U299="","",IF(COUNTIF($U$2:U299,U299)=1,MAX($V$1:V298)+1,""))</f>
        <v/>
      </c>
      <c r="W299" s="9">
        <f>IF(TRIM(E299)="","",TRIM(E299)&amp;IF(TRIM(F299)="",""," — "&amp;TRIM(F299)))</f>
        <v/>
      </c>
      <c r="X299" s="9">
        <f>IF(W299="","",IF(COUNTIF($W$2:W299,W299)=1,MAX($X$1:X298)+1,""))</f>
        <v/>
      </c>
    </row>
    <row r="300">
      <c r="A300" s="26" t="n"/>
      <c r="B300" s="27" t="n"/>
      <c r="C300" s="26" t="n"/>
      <c r="D300" s="28" t="n"/>
      <c r="E300" s="26" t="n"/>
      <c r="F300" s="26" t="n"/>
      <c r="G300" s="29" t="n"/>
      <c r="H300" s="30" t="n"/>
      <c r="I300" s="30" t="n"/>
      <c r="J300" s="17">
        <f>IF(OR(G300="",H300=""),"",(H300+I300)*G300)</f>
        <v/>
      </c>
      <c r="K300" s="30" t="n"/>
      <c r="L300" s="17">
        <f>IF(J300="","",IF(M300="Lunas",0,J300-K300))</f>
        <v/>
      </c>
      <c r="M300" s="26" t="n"/>
      <c r="N300" s="26" t="n"/>
      <c r="O300" s="30" t="n"/>
      <c r="P300" s="28" t="n"/>
      <c r="Q300" s="17">
        <f>IF(J300="","",J300*Trip!$B$5)</f>
        <v/>
      </c>
      <c r="R300" s="30" t="n"/>
      <c r="S300" s="26" t="n"/>
      <c r="U300" s="9">
        <f>IF(TRIM(C300)="","",TRIM(C300)&amp;" | "&amp;TRIM(D300))</f>
        <v/>
      </c>
      <c r="V300" s="9">
        <f>IF(U300="","",IF(COUNTIF($U$2:U300,U300)=1,MAX($V$1:V299)+1,""))</f>
        <v/>
      </c>
      <c r="W300" s="9">
        <f>IF(TRIM(E300)="","",TRIM(E300)&amp;IF(TRIM(F300)="",""," — "&amp;TRIM(F300)))</f>
        <v/>
      </c>
      <c r="X300" s="9">
        <f>IF(W300="","",IF(COUNTIF($W$2:W300,W300)=1,MAX($X$1:X299)+1,""))</f>
        <v/>
      </c>
    </row>
    <row r="301">
      <c r="A301" s="26" t="n"/>
      <c r="B301" s="27" t="n"/>
      <c r="C301" s="26" t="n"/>
      <c r="D301" s="28" t="n"/>
      <c r="E301" s="26" t="n"/>
      <c r="F301" s="26" t="n"/>
      <c r="G301" s="29" t="n"/>
      <c r="H301" s="30" t="n"/>
      <c r="I301" s="30" t="n"/>
      <c r="J301" s="17">
        <f>IF(OR(G301="",H301=""),"",(H301+I301)*G301)</f>
        <v/>
      </c>
      <c r="K301" s="30" t="n"/>
      <c r="L301" s="17">
        <f>IF(J301="","",IF(M301="Lunas",0,J301-K301))</f>
        <v/>
      </c>
      <c r="M301" s="26" t="n"/>
      <c r="N301" s="26" t="n"/>
      <c r="O301" s="30" t="n"/>
      <c r="P301" s="28" t="n"/>
      <c r="Q301" s="17">
        <f>IF(J301="","",J301*Trip!$B$5)</f>
        <v/>
      </c>
      <c r="R301" s="30" t="n"/>
      <c r="S301" s="26" t="n"/>
      <c r="U301" s="9">
        <f>IF(TRIM(C301)="","",TRIM(C301)&amp;" | "&amp;TRIM(D301))</f>
        <v/>
      </c>
      <c r="V301" s="9">
        <f>IF(U301="","",IF(COUNTIF($U$2:U301,U301)=1,MAX($V$1:V300)+1,""))</f>
        <v/>
      </c>
      <c r="W301" s="9">
        <f>IF(TRIM(E301)="","",TRIM(E301)&amp;IF(TRIM(F301)="",""," — "&amp;TRIM(F301)))</f>
        <v/>
      </c>
      <c r="X301" s="9">
        <f>IF(W301="","",IF(COUNTIF($W$2:W301,W301)=1,MAX($X$1:X300)+1,""))</f>
        <v/>
      </c>
    </row>
    <row r="302">
      <c r="A302" s="26" t="n"/>
      <c r="B302" s="27" t="n"/>
      <c r="C302" s="26" t="n"/>
      <c r="D302" s="28" t="n"/>
      <c r="E302" s="26" t="n"/>
      <c r="F302" s="26" t="n"/>
      <c r="G302" s="29" t="n"/>
      <c r="H302" s="30" t="n"/>
      <c r="I302" s="30" t="n"/>
      <c r="J302" s="17">
        <f>IF(OR(G302="",H302=""),"",(H302+I302)*G302)</f>
        <v/>
      </c>
      <c r="K302" s="30" t="n"/>
      <c r="L302" s="17">
        <f>IF(J302="","",IF(M302="Lunas",0,J302-K302))</f>
        <v/>
      </c>
      <c r="M302" s="26" t="n"/>
      <c r="N302" s="26" t="n"/>
      <c r="O302" s="30" t="n"/>
      <c r="P302" s="28" t="n"/>
      <c r="Q302" s="17">
        <f>IF(J302="","",J302*Trip!$B$5)</f>
        <v/>
      </c>
      <c r="R302" s="30" t="n"/>
      <c r="S302" s="26" t="n"/>
      <c r="U302" s="9">
        <f>IF(TRIM(C302)="","",TRIM(C302)&amp;" | "&amp;TRIM(D302))</f>
        <v/>
      </c>
      <c r="V302" s="9">
        <f>IF(U302="","",IF(COUNTIF($U$2:U302,U302)=1,MAX($V$1:V301)+1,""))</f>
        <v/>
      </c>
      <c r="W302" s="9">
        <f>IF(TRIM(E302)="","",TRIM(E302)&amp;IF(TRIM(F302)="",""," — "&amp;TRIM(F302)))</f>
        <v/>
      </c>
      <c r="X302" s="9">
        <f>IF(W302="","",IF(COUNTIF($W$2:W302,W302)=1,MAX($X$1:X301)+1,""))</f>
        <v/>
      </c>
    </row>
    <row r="303">
      <c r="A303" s="26" t="n"/>
      <c r="B303" s="27" t="n"/>
      <c r="C303" s="26" t="n"/>
      <c r="D303" s="28" t="n"/>
      <c r="E303" s="26" t="n"/>
      <c r="F303" s="26" t="n"/>
      <c r="G303" s="29" t="n"/>
      <c r="H303" s="30" t="n"/>
      <c r="I303" s="30" t="n"/>
      <c r="J303" s="17">
        <f>IF(OR(G303="",H303=""),"",(H303+I303)*G303)</f>
        <v/>
      </c>
      <c r="K303" s="30" t="n"/>
      <c r="L303" s="17">
        <f>IF(J303="","",IF(M303="Lunas",0,J303-K303))</f>
        <v/>
      </c>
      <c r="M303" s="26" t="n"/>
      <c r="N303" s="26" t="n"/>
      <c r="O303" s="30" t="n"/>
      <c r="P303" s="28" t="n"/>
      <c r="Q303" s="17">
        <f>IF(J303="","",J303*Trip!$B$5)</f>
        <v/>
      </c>
      <c r="R303" s="30" t="n"/>
      <c r="S303" s="26" t="n"/>
      <c r="U303" s="9">
        <f>IF(TRIM(C303)="","",TRIM(C303)&amp;" | "&amp;TRIM(D303))</f>
        <v/>
      </c>
      <c r="V303" s="9">
        <f>IF(U303="","",IF(COUNTIF($U$2:U303,U303)=1,MAX($V$1:V302)+1,""))</f>
        <v/>
      </c>
      <c r="W303" s="9">
        <f>IF(TRIM(E303)="","",TRIM(E303)&amp;IF(TRIM(F303)="",""," — "&amp;TRIM(F303)))</f>
        <v/>
      </c>
      <c r="X303" s="9">
        <f>IF(W303="","",IF(COUNTIF($W$2:W303,W303)=1,MAX($X$1:X302)+1,""))</f>
        <v/>
      </c>
    </row>
    <row r="304">
      <c r="A304" s="26" t="n"/>
      <c r="B304" s="27" t="n"/>
      <c r="C304" s="26" t="n"/>
      <c r="D304" s="28" t="n"/>
      <c r="E304" s="26" t="n"/>
      <c r="F304" s="26" t="n"/>
      <c r="G304" s="29" t="n"/>
      <c r="H304" s="30" t="n"/>
      <c r="I304" s="30" t="n"/>
      <c r="J304" s="17">
        <f>IF(OR(G304="",H304=""),"",(H304+I304)*G304)</f>
        <v/>
      </c>
      <c r="K304" s="30" t="n"/>
      <c r="L304" s="17">
        <f>IF(J304="","",IF(M304="Lunas",0,J304-K304))</f>
        <v/>
      </c>
      <c r="M304" s="26" t="n"/>
      <c r="N304" s="26" t="n"/>
      <c r="O304" s="30" t="n"/>
      <c r="P304" s="28" t="n"/>
      <c r="Q304" s="17">
        <f>IF(J304="","",J304*Trip!$B$5)</f>
        <v/>
      </c>
      <c r="R304" s="30" t="n"/>
      <c r="S304" s="26" t="n"/>
      <c r="U304" s="9">
        <f>IF(TRIM(C304)="","",TRIM(C304)&amp;" | "&amp;TRIM(D304))</f>
        <v/>
      </c>
      <c r="V304" s="9">
        <f>IF(U304="","",IF(COUNTIF($U$2:U304,U304)=1,MAX($V$1:V303)+1,""))</f>
        <v/>
      </c>
      <c r="W304" s="9">
        <f>IF(TRIM(E304)="","",TRIM(E304)&amp;IF(TRIM(F304)="",""," — "&amp;TRIM(F304)))</f>
        <v/>
      </c>
      <c r="X304" s="9">
        <f>IF(W304="","",IF(COUNTIF($W$2:W304,W304)=1,MAX($X$1:X303)+1,""))</f>
        <v/>
      </c>
    </row>
    <row r="305">
      <c r="A305" s="26" t="n"/>
      <c r="B305" s="27" t="n"/>
      <c r="C305" s="26" t="n"/>
      <c r="D305" s="28" t="n"/>
      <c r="E305" s="26" t="n"/>
      <c r="F305" s="26" t="n"/>
      <c r="G305" s="29" t="n"/>
      <c r="H305" s="30" t="n"/>
      <c r="I305" s="30" t="n"/>
      <c r="J305" s="17">
        <f>IF(OR(G305="",H305=""),"",(H305+I305)*G305)</f>
        <v/>
      </c>
      <c r="K305" s="30" t="n"/>
      <c r="L305" s="17">
        <f>IF(J305="","",IF(M305="Lunas",0,J305-K305))</f>
        <v/>
      </c>
      <c r="M305" s="26" t="n"/>
      <c r="N305" s="26" t="n"/>
      <c r="O305" s="30" t="n"/>
      <c r="P305" s="28" t="n"/>
      <c r="Q305" s="17">
        <f>IF(J305="","",J305*Trip!$B$5)</f>
        <v/>
      </c>
      <c r="R305" s="30" t="n"/>
      <c r="S305" s="26" t="n"/>
      <c r="U305" s="9">
        <f>IF(TRIM(C305)="","",TRIM(C305)&amp;" | "&amp;TRIM(D305))</f>
        <v/>
      </c>
      <c r="V305" s="9">
        <f>IF(U305="","",IF(COUNTIF($U$2:U305,U305)=1,MAX($V$1:V304)+1,""))</f>
        <v/>
      </c>
      <c r="W305" s="9">
        <f>IF(TRIM(E305)="","",TRIM(E305)&amp;IF(TRIM(F305)="",""," — "&amp;TRIM(F305)))</f>
        <v/>
      </c>
      <c r="X305" s="9">
        <f>IF(W305="","",IF(COUNTIF($W$2:W305,W305)=1,MAX($X$1:X304)+1,""))</f>
        <v/>
      </c>
    </row>
    <row r="306">
      <c r="A306" s="26" t="n"/>
      <c r="B306" s="27" t="n"/>
      <c r="C306" s="26" t="n"/>
      <c r="D306" s="28" t="n"/>
      <c r="E306" s="26" t="n"/>
      <c r="F306" s="26" t="n"/>
      <c r="G306" s="29" t="n"/>
      <c r="H306" s="30" t="n"/>
      <c r="I306" s="30" t="n"/>
      <c r="J306" s="17">
        <f>IF(OR(G306="",H306=""),"",(H306+I306)*G306)</f>
        <v/>
      </c>
      <c r="K306" s="30" t="n"/>
      <c r="L306" s="17">
        <f>IF(J306="","",IF(M306="Lunas",0,J306-K306))</f>
        <v/>
      </c>
      <c r="M306" s="26" t="n"/>
      <c r="N306" s="26" t="n"/>
      <c r="O306" s="30" t="n"/>
      <c r="P306" s="28" t="n"/>
      <c r="Q306" s="17">
        <f>IF(J306="","",J306*Trip!$B$5)</f>
        <v/>
      </c>
      <c r="R306" s="30" t="n"/>
      <c r="S306" s="26" t="n"/>
      <c r="U306" s="9">
        <f>IF(TRIM(C306)="","",TRIM(C306)&amp;" | "&amp;TRIM(D306))</f>
        <v/>
      </c>
      <c r="V306" s="9">
        <f>IF(U306="","",IF(COUNTIF($U$2:U306,U306)=1,MAX($V$1:V305)+1,""))</f>
        <v/>
      </c>
      <c r="W306" s="9">
        <f>IF(TRIM(E306)="","",TRIM(E306)&amp;IF(TRIM(F306)="",""," — "&amp;TRIM(F306)))</f>
        <v/>
      </c>
      <c r="X306" s="9">
        <f>IF(W306="","",IF(COUNTIF($W$2:W306,W306)=1,MAX($X$1:X305)+1,""))</f>
        <v/>
      </c>
    </row>
    <row r="307">
      <c r="A307" s="26" t="n"/>
      <c r="B307" s="27" t="n"/>
      <c r="C307" s="26" t="n"/>
      <c r="D307" s="28" t="n"/>
      <c r="E307" s="26" t="n"/>
      <c r="F307" s="26" t="n"/>
      <c r="G307" s="29" t="n"/>
      <c r="H307" s="30" t="n"/>
      <c r="I307" s="30" t="n"/>
      <c r="J307" s="17">
        <f>IF(OR(G307="",H307=""),"",(H307+I307)*G307)</f>
        <v/>
      </c>
      <c r="K307" s="30" t="n"/>
      <c r="L307" s="17">
        <f>IF(J307="","",IF(M307="Lunas",0,J307-K307))</f>
        <v/>
      </c>
      <c r="M307" s="26" t="n"/>
      <c r="N307" s="26" t="n"/>
      <c r="O307" s="30" t="n"/>
      <c r="P307" s="28" t="n"/>
      <c r="Q307" s="17">
        <f>IF(J307="","",J307*Trip!$B$5)</f>
        <v/>
      </c>
      <c r="R307" s="30" t="n"/>
      <c r="S307" s="26" t="n"/>
      <c r="U307" s="9">
        <f>IF(TRIM(C307)="","",TRIM(C307)&amp;" | "&amp;TRIM(D307))</f>
        <v/>
      </c>
      <c r="V307" s="9">
        <f>IF(U307="","",IF(COUNTIF($U$2:U307,U307)=1,MAX($V$1:V306)+1,""))</f>
        <v/>
      </c>
      <c r="W307" s="9">
        <f>IF(TRIM(E307)="","",TRIM(E307)&amp;IF(TRIM(F307)="",""," — "&amp;TRIM(F307)))</f>
        <v/>
      </c>
      <c r="X307" s="9">
        <f>IF(W307="","",IF(COUNTIF($W$2:W307,W307)=1,MAX($X$1:X306)+1,""))</f>
        <v/>
      </c>
    </row>
    <row r="308">
      <c r="A308" s="26" t="n"/>
      <c r="B308" s="27" t="n"/>
      <c r="C308" s="26" t="n"/>
      <c r="D308" s="28" t="n"/>
      <c r="E308" s="26" t="n"/>
      <c r="F308" s="26" t="n"/>
      <c r="G308" s="29" t="n"/>
      <c r="H308" s="30" t="n"/>
      <c r="I308" s="30" t="n"/>
      <c r="J308" s="17">
        <f>IF(OR(G308="",H308=""),"",(H308+I308)*G308)</f>
        <v/>
      </c>
      <c r="K308" s="30" t="n"/>
      <c r="L308" s="17">
        <f>IF(J308="","",IF(M308="Lunas",0,J308-K308))</f>
        <v/>
      </c>
      <c r="M308" s="26" t="n"/>
      <c r="N308" s="26" t="n"/>
      <c r="O308" s="30" t="n"/>
      <c r="P308" s="28" t="n"/>
      <c r="Q308" s="17">
        <f>IF(J308="","",J308*Trip!$B$5)</f>
        <v/>
      </c>
      <c r="R308" s="30" t="n"/>
      <c r="S308" s="26" t="n"/>
      <c r="U308" s="9">
        <f>IF(TRIM(C308)="","",TRIM(C308)&amp;" | "&amp;TRIM(D308))</f>
        <v/>
      </c>
      <c r="V308" s="9">
        <f>IF(U308="","",IF(COUNTIF($U$2:U308,U308)=1,MAX($V$1:V307)+1,""))</f>
        <v/>
      </c>
      <c r="W308" s="9">
        <f>IF(TRIM(E308)="","",TRIM(E308)&amp;IF(TRIM(F308)="",""," — "&amp;TRIM(F308)))</f>
        <v/>
      </c>
      <c r="X308" s="9">
        <f>IF(W308="","",IF(COUNTIF($W$2:W308,W308)=1,MAX($X$1:X307)+1,""))</f>
        <v/>
      </c>
    </row>
    <row r="309">
      <c r="A309" s="26" t="n"/>
      <c r="B309" s="27" t="n"/>
      <c r="C309" s="26" t="n"/>
      <c r="D309" s="28" t="n"/>
      <c r="E309" s="26" t="n"/>
      <c r="F309" s="26" t="n"/>
      <c r="G309" s="29" t="n"/>
      <c r="H309" s="30" t="n"/>
      <c r="I309" s="30" t="n"/>
      <c r="J309" s="17">
        <f>IF(OR(G309="",H309=""),"",(H309+I309)*G309)</f>
        <v/>
      </c>
      <c r="K309" s="30" t="n"/>
      <c r="L309" s="17">
        <f>IF(J309="","",IF(M309="Lunas",0,J309-K309))</f>
        <v/>
      </c>
      <c r="M309" s="26" t="n"/>
      <c r="N309" s="26" t="n"/>
      <c r="O309" s="30" t="n"/>
      <c r="P309" s="28" t="n"/>
      <c r="Q309" s="17">
        <f>IF(J309="","",J309*Trip!$B$5)</f>
        <v/>
      </c>
      <c r="R309" s="30" t="n"/>
      <c r="S309" s="26" t="n"/>
      <c r="U309" s="9">
        <f>IF(TRIM(C309)="","",TRIM(C309)&amp;" | "&amp;TRIM(D309))</f>
        <v/>
      </c>
      <c r="V309" s="9">
        <f>IF(U309="","",IF(COUNTIF($U$2:U309,U309)=1,MAX($V$1:V308)+1,""))</f>
        <v/>
      </c>
      <c r="W309" s="9">
        <f>IF(TRIM(E309)="","",TRIM(E309)&amp;IF(TRIM(F309)="",""," — "&amp;TRIM(F309)))</f>
        <v/>
      </c>
      <c r="X309" s="9">
        <f>IF(W309="","",IF(COUNTIF($W$2:W309,W309)=1,MAX($X$1:X308)+1,""))</f>
        <v/>
      </c>
    </row>
    <row r="310">
      <c r="A310" s="26" t="n"/>
      <c r="B310" s="27" t="n"/>
      <c r="C310" s="26" t="n"/>
      <c r="D310" s="28" t="n"/>
      <c r="E310" s="26" t="n"/>
      <c r="F310" s="26" t="n"/>
      <c r="G310" s="29" t="n"/>
      <c r="H310" s="30" t="n"/>
      <c r="I310" s="30" t="n"/>
      <c r="J310" s="17">
        <f>IF(OR(G310="",H310=""),"",(H310+I310)*G310)</f>
        <v/>
      </c>
      <c r="K310" s="30" t="n"/>
      <c r="L310" s="17">
        <f>IF(J310="","",IF(M310="Lunas",0,J310-K310))</f>
        <v/>
      </c>
      <c r="M310" s="26" t="n"/>
      <c r="N310" s="26" t="n"/>
      <c r="O310" s="30" t="n"/>
      <c r="P310" s="28" t="n"/>
      <c r="Q310" s="17">
        <f>IF(J310="","",J310*Trip!$B$5)</f>
        <v/>
      </c>
      <c r="R310" s="30" t="n"/>
      <c r="S310" s="26" t="n"/>
      <c r="U310" s="9">
        <f>IF(TRIM(C310)="","",TRIM(C310)&amp;" | "&amp;TRIM(D310))</f>
        <v/>
      </c>
      <c r="V310" s="9">
        <f>IF(U310="","",IF(COUNTIF($U$2:U310,U310)=1,MAX($V$1:V309)+1,""))</f>
        <v/>
      </c>
      <c r="W310" s="9">
        <f>IF(TRIM(E310)="","",TRIM(E310)&amp;IF(TRIM(F310)="",""," — "&amp;TRIM(F310)))</f>
        <v/>
      </c>
      <c r="X310" s="9">
        <f>IF(W310="","",IF(COUNTIF($W$2:W310,W310)=1,MAX($X$1:X309)+1,""))</f>
        <v/>
      </c>
    </row>
    <row r="311">
      <c r="A311" s="26" t="n"/>
      <c r="B311" s="27" t="n"/>
      <c r="C311" s="26" t="n"/>
      <c r="D311" s="28" t="n"/>
      <c r="E311" s="26" t="n"/>
      <c r="F311" s="26" t="n"/>
      <c r="G311" s="29" t="n"/>
      <c r="H311" s="30" t="n"/>
      <c r="I311" s="30" t="n"/>
      <c r="J311" s="17">
        <f>IF(OR(G311="",H311=""),"",(H311+I311)*G311)</f>
        <v/>
      </c>
      <c r="K311" s="30" t="n"/>
      <c r="L311" s="17">
        <f>IF(J311="","",IF(M311="Lunas",0,J311-K311))</f>
        <v/>
      </c>
      <c r="M311" s="26" t="n"/>
      <c r="N311" s="26" t="n"/>
      <c r="O311" s="30" t="n"/>
      <c r="P311" s="28" t="n"/>
      <c r="Q311" s="17">
        <f>IF(J311="","",J311*Trip!$B$5)</f>
        <v/>
      </c>
      <c r="R311" s="30" t="n"/>
      <c r="S311" s="26" t="n"/>
      <c r="U311" s="9">
        <f>IF(TRIM(C311)="","",TRIM(C311)&amp;" | "&amp;TRIM(D311))</f>
        <v/>
      </c>
      <c r="V311" s="9">
        <f>IF(U311="","",IF(COUNTIF($U$2:U311,U311)=1,MAX($V$1:V310)+1,""))</f>
        <v/>
      </c>
      <c r="W311" s="9">
        <f>IF(TRIM(E311)="","",TRIM(E311)&amp;IF(TRIM(F311)="",""," — "&amp;TRIM(F311)))</f>
        <v/>
      </c>
      <c r="X311" s="9">
        <f>IF(W311="","",IF(COUNTIF($W$2:W311,W311)=1,MAX($X$1:X310)+1,""))</f>
        <v/>
      </c>
    </row>
    <row r="312">
      <c r="A312" s="26" t="n"/>
      <c r="B312" s="27" t="n"/>
      <c r="C312" s="26" t="n"/>
      <c r="D312" s="28" t="n"/>
      <c r="E312" s="26" t="n"/>
      <c r="F312" s="26" t="n"/>
      <c r="G312" s="29" t="n"/>
      <c r="H312" s="30" t="n"/>
      <c r="I312" s="30" t="n"/>
      <c r="J312" s="17">
        <f>IF(OR(G312="",H312=""),"",(H312+I312)*G312)</f>
        <v/>
      </c>
      <c r="K312" s="30" t="n"/>
      <c r="L312" s="17">
        <f>IF(J312="","",IF(M312="Lunas",0,J312-K312))</f>
        <v/>
      </c>
      <c r="M312" s="26" t="n"/>
      <c r="N312" s="26" t="n"/>
      <c r="O312" s="30" t="n"/>
      <c r="P312" s="28" t="n"/>
      <c r="Q312" s="17">
        <f>IF(J312="","",J312*Trip!$B$5)</f>
        <v/>
      </c>
      <c r="R312" s="30" t="n"/>
      <c r="S312" s="26" t="n"/>
      <c r="U312" s="9">
        <f>IF(TRIM(C312)="","",TRIM(C312)&amp;" | "&amp;TRIM(D312))</f>
        <v/>
      </c>
      <c r="V312" s="9">
        <f>IF(U312="","",IF(COUNTIF($U$2:U312,U312)=1,MAX($V$1:V311)+1,""))</f>
        <v/>
      </c>
      <c r="W312" s="9">
        <f>IF(TRIM(E312)="","",TRIM(E312)&amp;IF(TRIM(F312)="",""," — "&amp;TRIM(F312)))</f>
        <v/>
      </c>
      <c r="X312" s="9">
        <f>IF(W312="","",IF(COUNTIF($W$2:W312,W312)=1,MAX($X$1:X311)+1,""))</f>
        <v/>
      </c>
    </row>
    <row r="313">
      <c r="A313" s="26" t="n"/>
      <c r="B313" s="27" t="n"/>
      <c r="C313" s="26" t="n"/>
      <c r="D313" s="28" t="n"/>
      <c r="E313" s="26" t="n"/>
      <c r="F313" s="26" t="n"/>
      <c r="G313" s="29" t="n"/>
      <c r="H313" s="30" t="n"/>
      <c r="I313" s="30" t="n"/>
      <c r="J313" s="17">
        <f>IF(OR(G313="",H313=""),"",(H313+I313)*G313)</f>
        <v/>
      </c>
      <c r="K313" s="30" t="n"/>
      <c r="L313" s="17">
        <f>IF(J313="","",IF(M313="Lunas",0,J313-K313))</f>
        <v/>
      </c>
      <c r="M313" s="26" t="n"/>
      <c r="N313" s="26" t="n"/>
      <c r="O313" s="30" t="n"/>
      <c r="P313" s="28" t="n"/>
      <c r="Q313" s="17">
        <f>IF(J313="","",J313*Trip!$B$5)</f>
        <v/>
      </c>
      <c r="R313" s="30" t="n"/>
      <c r="S313" s="26" t="n"/>
      <c r="U313" s="9">
        <f>IF(TRIM(C313)="","",TRIM(C313)&amp;" | "&amp;TRIM(D313))</f>
        <v/>
      </c>
      <c r="V313" s="9">
        <f>IF(U313="","",IF(COUNTIF($U$2:U313,U313)=1,MAX($V$1:V312)+1,""))</f>
        <v/>
      </c>
      <c r="W313" s="9">
        <f>IF(TRIM(E313)="","",TRIM(E313)&amp;IF(TRIM(F313)="",""," — "&amp;TRIM(F313)))</f>
        <v/>
      </c>
      <c r="X313" s="9">
        <f>IF(W313="","",IF(COUNTIF($W$2:W313,W313)=1,MAX($X$1:X312)+1,""))</f>
        <v/>
      </c>
    </row>
    <row r="314">
      <c r="A314" s="26" t="n"/>
      <c r="B314" s="27" t="n"/>
      <c r="C314" s="26" t="n"/>
      <c r="D314" s="28" t="n"/>
      <c r="E314" s="26" t="n"/>
      <c r="F314" s="26" t="n"/>
      <c r="G314" s="29" t="n"/>
      <c r="H314" s="30" t="n"/>
      <c r="I314" s="30" t="n"/>
      <c r="J314" s="17">
        <f>IF(OR(G314="",H314=""),"",(H314+I314)*G314)</f>
        <v/>
      </c>
      <c r="K314" s="30" t="n"/>
      <c r="L314" s="17">
        <f>IF(J314="","",IF(M314="Lunas",0,J314-K314))</f>
        <v/>
      </c>
      <c r="M314" s="26" t="n"/>
      <c r="N314" s="26" t="n"/>
      <c r="O314" s="30" t="n"/>
      <c r="P314" s="28" t="n"/>
      <c r="Q314" s="17">
        <f>IF(J314="","",J314*Trip!$B$5)</f>
        <v/>
      </c>
      <c r="R314" s="30" t="n"/>
      <c r="S314" s="26" t="n"/>
      <c r="U314" s="9">
        <f>IF(TRIM(C314)="","",TRIM(C314)&amp;" | "&amp;TRIM(D314))</f>
        <v/>
      </c>
      <c r="V314" s="9">
        <f>IF(U314="","",IF(COUNTIF($U$2:U314,U314)=1,MAX($V$1:V313)+1,""))</f>
        <v/>
      </c>
      <c r="W314" s="9">
        <f>IF(TRIM(E314)="","",TRIM(E314)&amp;IF(TRIM(F314)="",""," — "&amp;TRIM(F314)))</f>
        <v/>
      </c>
      <c r="X314" s="9">
        <f>IF(W314="","",IF(COUNTIF($W$2:W314,W314)=1,MAX($X$1:X313)+1,""))</f>
        <v/>
      </c>
    </row>
    <row r="315">
      <c r="A315" s="26" t="n"/>
      <c r="B315" s="27" t="n"/>
      <c r="C315" s="26" t="n"/>
      <c r="D315" s="28" t="n"/>
      <c r="E315" s="26" t="n"/>
      <c r="F315" s="26" t="n"/>
      <c r="G315" s="29" t="n"/>
      <c r="H315" s="30" t="n"/>
      <c r="I315" s="30" t="n"/>
      <c r="J315" s="17">
        <f>IF(OR(G315="",H315=""),"",(H315+I315)*G315)</f>
        <v/>
      </c>
      <c r="K315" s="30" t="n"/>
      <c r="L315" s="17">
        <f>IF(J315="","",IF(M315="Lunas",0,J315-K315))</f>
        <v/>
      </c>
      <c r="M315" s="26" t="n"/>
      <c r="N315" s="26" t="n"/>
      <c r="O315" s="30" t="n"/>
      <c r="P315" s="28" t="n"/>
      <c r="Q315" s="17">
        <f>IF(J315="","",J315*Trip!$B$5)</f>
        <v/>
      </c>
      <c r="R315" s="30" t="n"/>
      <c r="S315" s="26" t="n"/>
      <c r="U315" s="9">
        <f>IF(TRIM(C315)="","",TRIM(C315)&amp;" | "&amp;TRIM(D315))</f>
        <v/>
      </c>
      <c r="V315" s="9">
        <f>IF(U315="","",IF(COUNTIF($U$2:U315,U315)=1,MAX($V$1:V314)+1,""))</f>
        <v/>
      </c>
      <c r="W315" s="9">
        <f>IF(TRIM(E315)="","",TRIM(E315)&amp;IF(TRIM(F315)="",""," — "&amp;TRIM(F315)))</f>
        <v/>
      </c>
      <c r="X315" s="9">
        <f>IF(W315="","",IF(COUNTIF($W$2:W315,W315)=1,MAX($X$1:X314)+1,""))</f>
        <v/>
      </c>
    </row>
    <row r="316">
      <c r="A316" s="26" t="n"/>
      <c r="B316" s="27" t="n"/>
      <c r="C316" s="26" t="n"/>
      <c r="D316" s="28" t="n"/>
      <c r="E316" s="26" t="n"/>
      <c r="F316" s="26" t="n"/>
      <c r="G316" s="29" t="n"/>
      <c r="H316" s="30" t="n"/>
      <c r="I316" s="30" t="n"/>
      <c r="J316" s="17">
        <f>IF(OR(G316="",H316=""),"",(H316+I316)*G316)</f>
        <v/>
      </c>
      <c r="K316" s="30" t="n"/>
      <c r="L316" s="17">
        <f>IF(J316="","",IF(M316="Lunas",0,J316-K316))</f>
        <v/>
      </c>
      <c r="M316" s="26" t="n"/>
      <c r="N316" s="26" t="n"/>
      <c r="O316" s="30" t="n"/>
      <c r="P316" s="28" t="n"/>
      <c r="Q316" s="17">
        <f>IF(J316="","",J316*Trip!$B$5)</f>
        <v/>
      </c>
      <c r="R316" s="30" t="n"/>
      <c r="S316" s="26" t="n"/>
      <c r="U316" s="9">
        <f>IF(TRIM(C316)="","",TRIM(C316)&amp;" | "&amp;TRIM(D316))</f>
        <v/>
      </c>
      <c r="V316" s="9">
        <f>IF(U316="","",IF(COUNTIF($U$2:U316,U316)=1,MAX($V$1:V315)+1,""))</f>
        <v/>
      </c>
      <c r="W316" s="9">
        <f>IF(TRIM(E316)="","",TRIM(E316)&amp;IF(TRIM(F316)="",""," — "&amp;TRIM(F316)))</f>
        <v/>
      </c>
      <c r="X316" s="9">
        <f>IF(W316="","",IF(COUNTIF($W$2:W316,W316)=1,MAX($X$1:X315)+1,""))</f>
        <v/>
      </c>
    </row>
    <row r="317">
      <c r="A317" s="26" t="n"/>
      <c r="B317" s="27" t="n"/>
      <c r="C317" s="26" t="n"/>
      <c r="D317" s="28" t="n"/>
      <c r="E317" s="26" t="n"/>
      <c r="F317" s="26" t="n"/>
      <c r="G317" s="29" t="n"/>
      <c r="H317" s="30" t="n"/>
      <c r="I317" s="30" t="n"/>
      <c r="J317" s="17">
        <f>IF(OR(G317="",H317=""),"",(H317+I317)*G317)</f>
        <v/>
      </c>
      <c r="K317" s="30" t="n"/>
      <c r="L317" s="17">
        <f>IF(J317="","",IF(M317="Lunas",0,J317-K317))</f>
        <v/>
      </c>
      <c r="M317" s="26" t="n"/>
      <c r="N317" s="26" t="n"/>
      <c r="O317" s="30" t="n"/>
      <c r="P317" s="28" t="n"/>
      <c r="Q317" s="17">
        <f>IF(J317="","",J317*Trip!$B$5)</f>
        <v/>
      </c>
      <c r="R317" s="30" t="n"/>
      <c r="S317" s="26" t="n"/>
      <c r="U317" s="9">
        <f>IF(TRIM(C317)="","",TRIM(C317)&amp;" | "&amp;TRIM(D317))</f>
        <v/>
      </c>
      <c r="V317" s="9">
        <f>IF(U317="","",IF(COUNTIF($U$2:U317,U317)=1,MAX($V$1:V316)+1,""))</f>
        <v/>
      </c>
      <c r="W317" s="9">
        <f>IF(TRIM(E317)="","",TRIM(E317)&amp;IF(TRIM(F317)="",""," — "&amp;TRIM(F317)))</f>
        <v/>
      </c>
      <c r="X317" s="9">
        <f>IF(W317="","",IF(COUNTIF($W$2:W317,W317)=1,MAX($X$1:X316)+1,""))</f>
        <v/>
      </c>
    </row>
    <row r="318">
      <c r="A318" s="26" t="n"/>
      <c r="B318" s="27" t="n"/>
      <c r="C318" s="26" t="n"/>
      <c r="D318" s="28" t="n"/>
      <c r="E318" s="26" t="n"/>
      <c r="F318" s="26" t="n"/>
      <c r="G318" s="29" t="n"/>
      <c r="H318" s="30" t="n"/>
      <c r="I318" s="30" t="n"/>
      <c r="J318" s="17">
        <f>IF(OR(G318="",H318=""),"",(H318+I318)*G318)</f>
        <v/>
      </c>
      <c r="K318" s="30" t="n"/>
      <c r="L318" s="17">
        <f>IF(J318="","",IF(M318="Lunas",0,J318-K318))</f>
        <v/>
      </c>
      <c r="M318" s="26" t="n"/>
      <c r="N318" s="26" t="n"/>
      <c r="O318" s="30" t="n"/>
      <c r="P318" s="28" t="n"/>
      <c r="Q318" s="17">
        <f>IF(J318="","",J318*Trip!$B$5)</f>
        <v/>
      </c>
      <c r="R318" s="30" t="n"/>
      <c r="S318" s="26" t="n"/>
      <c r="U318" s="9">
        <f>IF(TRIM(C318)="","",TRIM(C318)&amp;" | "&amp;TRIM(D318))</f>
        <v/>
      </c>
      <c r="V318" s="9">
        <f>IF(U318="","",IF(COUNTIF($U$2:U318,U318)=1,MAX($V$1:V317)+1,""))</f>
        <v/>
      </c>
      <c r="W318" s="9">
        <f>IF(TRIM(E318)="","",TRIM(E318)&amp;IF(TRIM(F318)="",""," — "&amp;TRIM(F318)))</f>
        <v/>
      </c>
      <c r="X318" s="9">
        <f>IF(W318="","",IF(COUNTIF($W$2:W318,W318)=1,MAX($X$1:X317)+1,""))</f>
        <v/>
      </c>
    </row>
    <row r="319">
      <c r="A319" s="26" t="n"/>
      <c r="B319" s="27" t="n"/>
      <c r="C319" s="26" t="n"/>
      <c r="D319" s="28" t="n"/>
      <c r="E319" s="26" t="n"/>
      <c r="F319" s="26" t="n"/>
      <c r="G319" s="29" t="n"/>
      <c r="H319" s="30" t="n"/>
      <c r="I319" s="30" t="n"/>
      <c r="J319" s="17">
        <f>IF(OR(G319="",H319=""),"",(H319+I319)*G319)</f>
        <v/>
      </c>
      <c r="K319" s="30" t="n"/>
      <c r="L319" s="17">
        <f>IF(J319="","",IF(M319="Lunas",0,J319-K319))</f>
        <v/>
      </c>
      <c r="M319" s="26" t="n"/>
      <c r="N319" s="26" t="n"/>
      <c r="O319" s="30" t="n"/>
      <c r="P319" s="28" t="n"/>
      <c r="Q319" s="17">
        <f>IF(J319="","",J319*Trip!$B$5)</f>
        <v/>
      </c>
      <c r="R319" s="30" t="n"/>
      <c r="S319" s="26" t="n"/>
      <c r="U319" s="9">
        <f>IF(TRIM(C319)="","",TRIM(C319)&amp;" | "&amp;TRIM(D319))</f>
        <v/>
      </c>
      <c r="V319" s="9">
        <f>IF(U319="","",IF(COUNTIF($U$2:U319,U319)=1,MAX($V$1:V318)+1,""))</f>
        <v/>
      </c>
      <c r="W319" s="9">
        <f>IF(TRIM(E319)="","",TRIM(E319)&amp;IF(TRIM(F319)="",""," — "&amp;TRIM(F319)))</f>
        <v/>
      </c>
      <c r="X319" s="9">
        <f>IF(W319="","",IF(COUNTIF($W$2:W319,W319)=1,MAX($X$1:X318)+1,""))</f>
        <v/>
      </c>
    </row>
    <row r="320">
      <c r="A320" s="26" t="n"/>
      <c r="B320" s="27" t="n"/>
      <c r="C320" s="26" t="n"/>
      <c r="D320" s="28" t="n"/>
      <c r="E320" s="26" t="n"/>
      <c r="F320" s="26" t="n"/>
      <c r="G320" s="29" t="n"/>
      <c r="H320" s="30" t="n"/>
      <c r="I320" s="30" t="n"/>
      <c r="J320" s="17">
        <f>IF(OR(G320="",H320=""),"",(H320+I320)*G320)</f>
        <v/>
      </c>
      <c r="K320" s="30" t="n"/>
      <c r="L320" s="17">
        <f>IF(J320="","",IF(M320="Lunas",0,J320-K320))</f>
        <v/>
      </c>
      <c r="M320" s="26" t="n"/>
      <c r="N320" s="26" t="n"/>
      <c r="O320" s="30" t="n"/>
      <c r="P320" s="28" t="n"/>
      <c r="Q320" s="17">
        <f>IF(J320="","",J320*Trip!$B$5)</f>
        <v/>
      </c>
      <c r="R320" s="30" t="n"/>
      <c r="S320" s="26" t="n"/>
      <c r="U320" s="9">
        <f>IF(TRIM(C320)="","",TRIM(C320)&amp;" | "&amp;TRIM(D320))</f>
        <v/>
      </c>
      <c r="V320" s="9">
        <f>IF(U320="","",IF(COUNTIF($U$2:U320,U320)=1,MAX($V$1:V319)+1,""))</f>
        <v/>
      </c>
      <c r="W320" s="9">
        <f>IF(TRIM(E320)="","",TRIM(E320)&amp;IF(TRIM(F320)="",""," — "&amp;TRIM(F320)))</f>
        <v/>
      </c>
      <c r="X320" s="9">
        <f>IF(W320="","",IF(COUNTIF($W$2:W320,W320)=1,MAX($X$1:X319)+1,""))</f>
        <v/>
      </c>
    </row>
    <row r="321">
      <c r="A321" s="26" t="n"/>
      <c r="B321" s="27" t="n"/>
      <c r="C321" s="26" t="n"/>
      <c r="D321" s="28" t="n"/>
      <c r="E321" s="26" t="n"/>
      <c r="F321" s="26" t="n"/>
      <c r="G321" s="29" t="n"/>
      <c r="H321" s="30" t="n"/>
      <c r="I321" s="30" t="n"/>
      <c r="J321" s="17">
        <f>IF(OR(G321="",H321=""),"",(H321+I321)*G321)</f>
        <v/>
      </c>
      <c r="K321" s="30" t="n"/>
      <c r="L321" s="17">
        <f>IF(J321="","",IF(M321="Lunas",0,J321-K321))</f>
        <v/>
      </c>
      <c r="M321" s="26" t="n"/>
      <c r="N321" s="26" t="n"/>
      <c r="O321" s="30" t="n"/>
      <c r="P321" s="28" t="n"/>
      <c r="Q321" s="17">
        <f>IF(J321="","",J321*Trip!$B$5)</f>
        <v/>
      </c>
      <c r="R321" s="30" t="n"/>
      <c r="S321" s="26" t="n"/>
      <c r="U321" s="9">
        <f>IF(TRIM(C321)="","",TRIM(C321)&amp;" | "&amp;TRIM(D321))</f>
        <v/>
      </c>
      <c r="V321" s="9">
        <f>IF(U321="","",IF(COUNTIF($U$2:U321,U321)=1,MAX($V$1:V320)+1,""))</f>
        <v/>
      </c>
      <c r="W321" s="9">
        <f>IF(TRIM(E321)="","",TRIM(E321)&amp;IF(TRIM(F321)="",""," — "&amp;TRIM(F321)))</f>
        <v/>
      </c>
      <c r="X321" s="9">
        <f>IF(W321="","",IF(COUNTIF($W$2:W321,W321)=1,MAX($X$1:X320)+1,""))</f>
        <v/>
      </c>
    </row>
    <row r="322">
      <c r="A322" s="26" t="n"/>
      <c r="B322" s="27" t="n"/>
      <c r="C322" s="26" t="n"/>
      <c r="D322" s="28" t="n"/>
      <c r="E322" s="26" t="n"/>
      <c r="F322" s="26" t="n"/>
      <c r="G322" s="29" t="n"/>
      <c r="H322" s="30" t="n"/>
      <c r="I322" s="30" t="n"/>
      <c r="J322" s="17">
        <f>IF(OR(G322="",H322=""),"",(H322+I322)*G322)</f>
        <v/>
      </c>
      <c r="K322" s="30" t="n"/>
      <c r="L322" s="17">
        <f>IF(J322="","",IF(M322="Lunas",0,J322-K322))</f>
        <v/>
      </c>
      <c r="M322" s="26" t="n"/>
      <c r="N322" s="26" t="n"/>
      <c r="O322" s="30" t="n"/>
      <c r="P322" s="28" t="n"/>
      <c r="Q322" s="17">
        <f>IF(J322="","",J322*Trip!$B$5)</f>
        <v/>
      </c>
      <c r="R322" s="30" t="n"/>
      <c r="S322" s="26" t="n"/>
      <c r="U322" s="9">
        <f>IF(TRIM(C322)="","",TRIM(C322)&amp;" | "&amp;TRIM(D322))</f>
        <v/>
      </c>
      <c r="V322" s="9">
        <f>IF(U322="","",IF(COUNTIF($U$2:U322,U322)=1,MAX($V$1:V321)+1,""))</f>
        <v/>
      </c>
      <c r="W322" s="9">
        <f>IF(TRIM(E322)="","",TRIM(E322)&amp;IF(TRIM(F322)="",""," — "&amp;TRIM(F322)))</f>
        <v/>
      </c>
      <c r="X322" s="9">
        <f>IF(W322="","",IF(COUNTIF($W$2:W322,W322)=1,MAX($X$1:X321)+1,""))</f>
        <v/>
      </c>
    </row>
    <row r="323">
      <c r="A323" s="26" t="n"/>
      <c r="B323" s="27" t="n"/>
      <c r="C323" s="26" t="n"/>
      <c r="D323" s="28" t="n"/>
      <c r="E323" s="26" t="n"/>
      <c r="F323" s="26" t="n"/>
      <c r="G323" s="29" t="n"/>
      <c r="H323" s="30" t="n"/>
      <c r="I323" s="30" t="n"/>
      <c r="J323" s="17">
        <f>IF(OR(G323="",H323=""),"",(H323+I323)*G323)</f>
        <v/>
      </c>
      <c r="K323" s="30" t="n"/>
      <c r="L323" s="17">
        <f>IF(J323="","",IF(M323="Lunas",0,J323-K323))</f>
        <v/>
      </c>
      <c r="M323" s="26" t="n"/>
      <c r="N323" s="26" t="n"/>
      <c r="O323" s="30" t="n"/>
      <c r="P323" s="28" t="n"/>
      <c r="Q323" s="17">
        <f>IF(J323="","",J323*Trip!$B$5)</f>
        <v/>
      </c>
      <c r="R323" s="30" t="n"/>
      <c r="S323" s="26" t="n"/>
      <c r="U323" s="9">
        <f>IF(TRIM(C323)="","",TRIM(C323)&amp;" | "&amp;TRIM(D323))</f>
        <v/>
      </c>
      <c r="V323" s="9">
        <f>IF(U323="","",IF(COUNTIF($U$2:U323,U323)=1,MAX($V$1:V322)+1,""))</f>
        <v/>
      </c>
      <c r="W323" s="9">
        <f>IF(TRIM(E323)="","",TRIM(E323)&amp;IF(TRIM(F323)="",""," — "&amp;TRIM(F323)))</f>
        <v/>
      </c>
      <c r="X323" s="9">
        <f>IF(W323="","",IF(COUNTIF($W$2:W323,W323)=1,MAX($X$1:X322)+1,""))</f>
        <v/>
      </c>
    </row>
    <row r="324">
      <c r="A324" s="26" t="n"/>
      <c r="B324" s="27" t="n"/>
      <c r="C324" s="26" t="n"/>
      <c r="D324" s="28" t="n"/>
      <c r="E324" s="26" t="n"/>
      <c r="F324" s="26" t="n"/>
      <c r="G324" s="29" t="n"/>
      <c r="H324" s="30" t="n"/>
      <c r="I324" s="30" t="n"/>
      <c r="J324" s="17">
        <f>IF(OR(G324="",H324=""),"",(H324+I324)*G324)</f>
        <v/>
      </c>
      <c r="K324" s="30" t="n"/>
      <c r="L324" s="17">
        <f>IF(J324="","",IF(M324="Lunas",0,J324-K324))</f>
        <v/>
      </c>
      <c r="M324" s="26" t="n"/>
      <c r="N324" s="26" t="n"/>
      <c r="O324" s="30" t="n"/>
      <c r="P324" s="28" t="n"/>
      <c r="Q324" s="17">
        <f>IF(J324="","",J324*Trip!$B$5)</f>
        <v/>
      </c>
      <c r="R324" s="30" t="n"/>
      <c r="S324" s="26" t="n"/>
      <c r="U324" s="9">
        <f>IF(TRIM(C324)="","",TRIM(C324)&amp;" | "&amp;TRIM(D324))</f>
        <v/>
      </c>
      <c r="V324" s="9">
        <f>IF(U324="","",IF(COUNTIF($U$2:U324,U324)=1,MAX($V$1:V323)+1,""))</f>
        <v/>
      </c>
      <c r="W324" s="9">
        <f>IF(TRIM(E324)="","",TRIM(E324)&amp;IF(TRIM(F324)="",""," — "&amp;TRIM(F324)))</f>
        <v/>
      </c>
      <c r="X324" s="9">
        <f>IF(W324="","",IF(COUNTIF($W$2:W324,W324)=1,MAX($X$1:X323)+1,""))</f>
        <v/>
      </c>
    </row>
    <row r="325">
      <c r="A325" s="26" t="n"/>
      <c r="B325" s="27" t="n"/>
      <c r="C325" s="26" t="n"/>
      <c r="D325" s="28" t="n"/>
      <c r="E325" s="26" t="n"/>
      <c r="F325" s="26" t="n"/>
      <c r="G325" s="29" t="n"/>
      <c r="H325" s="30" t="n"/>
      <c r="I325" s="30" t="n"/>
      <c r="J325" s="17">
        <f>IF(OR(G325="",H325=""),"",(H325+I325)*G325)</f>
        <v/>
      </c>
      <c r="K325" s="30" t="n"/>
      <c r="L325" s="17">
        <f>IF(J325="","",IF(M325="Lunas",0,J325-K325))</f>
        <v/>
      </c>
      <c r="M325" s="26" t="n"/>
      <c r="N325" s="26" t="n"/>
      <c r="O325" s="30" t="n"/>
      <c r="P325" s="28" t="n"/>
      <c r="Q325" s="17">
        <f>IF(J325="","",J325*Trip!$B$5)</f>
        <v/>
      </c>
      <c r="R325" s="30" t="n"/>
      <c r="S325" s="26" t="n"/>
      <c r="U325" s="9">
        <f>IF(TRIM(C325)="","",TRIM(C325)&amp;" | "&amp;TRIM(D325))</f>
        <v/>
      </c>
      <c r="V325" s="9">
        <f>IF(U325="","",IF(COUNTIF($U$2:U325,U325)=1,MAX($V$1:V324)+1,""))</f>
        <v/>
      </c>
      <c r="W325" s="9">
        <f>IF(TRIM(E325)="","",TRIM(E325)&amp;IF(TRIM(F325)="",""," — "&amp;TRIM(F325)))</f>
        <v/>
      </c>
      <c r="X325" s="9">
        <f>IF(W325="","",IF(COUNTIF($W$2:W325,W325)=1,MAX($X$1:X324)+1,""))</f>
        <v/>
      </c>
    </row>
    <row r="326">
      <c r="A326" s="26" t="n"/>
      <c r="B326" s="27" t="n"/>
      <c r="C326" s="26" t="n"/>
      <c r="D326" s="28" t="n"/>
      <c r="E326" s="26" t="n"/>
      <c r="F326" s="26" t="n"/>
      <c r="G326" s="29" t="n"/>
      <c r="H326" s="30" t="n"/>
      <c r="I326" s="30" t="n"/>
      <c r="J326" s="17">
        <f>IF(OR(G326="",H326=""),"",(H326+I326)*G326)</f>
        <v/>
      </c>
      <c r="K326" s="30" t="n"/>
      <c r="L326" s="17">
        <f>IF(J326="","",IF(M326="Lunas",0,J326-K326))</f>
        <v/>
      </c>
      <c r="M326" s="26" t="n"/>
      <c r="N326" s="26" t="n"/>
      <c r="O326" s="30" t="n"/>
      <c r="P326" s="28" t="n"/>
      <c r="Q326" s="17">
        <f>IF(J326="","",J326*Trip!$B$5)</f>
        <v/>
      </c>
      <c r="R326" s="30" t="n"/>
      <c r="S326" s="26" t="n"/>
      <c r="U326" s="9">
        <f>IF(TRIM(C326)="","",TRIM(C326)&amp;" | "&amp;TRIM(D326))</f>
        <v/>
      </c>
      <c r="V326" s="9">
        <f>IF(U326="","",IF(COUNTIF($U$2:U326,U326)=1,MAX($V$1:V325)+1,""))</f>
        <v/>
      </c>
      <c r="W326" s="9">
        <f>IF(TRIM(E326)="","",TRIM(E326)&amp;IF(TRIM(F326)="",""," — "&amp;TRIM(F326)))</f>
        <v/>
      </c>
      <c r="X326" s="9">
        <f>IF(W326="","",IF(COUNTIF($W$2:W326,W326)=1,MAX($X$1:X325)+1,""))</f>
        <v/>
      </c>
    </row>
    <row r="327">
      <c r="A327" s="26" t="n"/>
      <c r="B327" s="27" t="n"/>
      <c r="C327" s="26" t="n"/>
      <c r="D327" s="28" t="n"/>
      <c r="E327" s="26" t="n"/>
      <c r="F327" s="26" t="n"/>
      <c r="G327" s="29" t="n"/>
      <c r="H327" s="30" t="n"/>
      <c r="I327" s="30" t="n"/>
      <c r="J327" s="17">
        <f>IF(OR(G327="",H327=""),"",(H327+I327)*G327)</f>
        <v/>
      </c>
      <c r="K327" s="30" t="n"/>
      <c r="L327" s="17">
        <f>IF(J327="","",IF(M327="Lunas",0,J327-K327))</f>
        <v/>
      </c>
      <c r="M327" s="26" t="n"/>
      <c r="N327" s="26" t="n"/>
      <c r="O327" s="30" t="n"/>
      <c r="P327" s="28" t="n"/>
      <c r="Q327" s="17">
        <f>IF(J327="","",J327*Trip!$B$5)</f>
        <v/>
      </c>
      <c r="R327" s="30" t="n"/>
      <c r="S327" s="26" t="n"/>
      <c r="U327" s="9">
        <f>IF(TRIM(C327)="","",TRIM(C327)&amp;" | "&amp;TRIM(D327))</f>
        <v/>
      </c>
      <c r="V327" s="9">
        <f>IF(U327="","",IF(COUNTIF($U$2:U327,U327)=1,MAX($V$1:V326)+1,""))</f>
        <v/>
      </c>
      <c r="W327" s="9">
        <f>IF(TRIM(E327)="","",TRIM(E327)&amp;IF(TRIM(F327)="",""," — "&amp;TRIM(F327)))</f>
        <v/>
      </c>
      <c r="X327" s="9">
        <f>IF(W327="","",IF(COUNTIF($W$2:W327,W327)=1,MAX($X$1:X326)+1,""))</f>
        <v/>
      </c>
    </row>
    <row r="328">
      <c r="A328" s="26" t="n"/>
      <c r="B328" s="27" t="n"/>
      <c r="C328" s="26" t="n"/>
      <c r="D328" s="28" t="n"/>
      <c r="E328" s="26" t="n"/>
      <c r="F328" s="26" t="n"/>
      <c r="G328" s="29" t="n"/>
      <c r="H328" s="30" t="n"/>
      <c r="I328" s="30" t="n"/>
      <c r="J328" s="17">
        <f>IF(OR(G328="",H328=""),"",(H328+I328)*G328)</f>
        <v/>
      </c>
      <c r="K328" s="30" t="n"/>
      <c r="L328" s="17">
        <f>IF(J328="","",IF(M328="Lunas",0,J328-K328))</f>
        <v/>
      </c>
      <c r="M328" s="26" t="n"/>
      <c r="N328" s="26" t="n"/>
      <c r="O328" s="30" t="n"/>
      <c r="P328" s="28" t="n"/>
      <c r="Q328" s="17">
        <f>IF(J328="","",J328*Trip!$B$5)</f>
        <v/>
      </c>
      <c r="R328" s="30" t="n"/>
      <c r="S328" s="26" t="n"/>
      <c r="U328" s="9">
        <f>IF(TRIM(C328)="","",TRIM(C328)&amp;" | "&amp;TRIM(D328))</f>
        <v/>
      </c>
      <c r="V328" s="9">
        <f>IF(U328="","",IF(COUNTIF($U$2:U328,U328)=1,MAX($V$1:V327)+1,""))</f>
        <v/>
      </c>
      <c r="W328" s="9">
        <f>IF(TRIM(E328)="","",TRIM(E328)&amp;IF(TRIM(F328)="",""," — "&amp;TRIM(F328)))</f>
        <v/>
      </c>
      <c r="X328" s="9">
        <f>IF(W328="","",IF(COUNTIF($W$2:W328,W328)=1,MAX($X$1:X327)+1,""))</f>
        <v/>
      </c>
    </row>
    <row r="329">
      <c r="A329" s="26" t="n"/>
      <c r="B329" s="27" t="n"/>
      <c r="C329" s="26" t="n"/>
      <c r="D329" s="28" t="n"/>
      <c r="E329" s="26" t="n"/>
      <c r="F329" s="26" t="n"/>
      <c r="G329" s="29" t="n"/>
      <c r="H329" s="30" t="n"/>
      <c r="I329" s="30" t="n"/>
      <c r="J329" s="17">
        <f>IF(OR(G329="",H329=""),"",(H329+I329)*G329)</f>
        <v/>
      </c>
      <c r="K329" s="30" t="n"/>
      <c r="L329" s="17">
        <f>IF(J329="","",IF(M329="Lunas",0,J329-K329))</f>
        <v/>
      </c>
      <c r="M329" s="26" t="n"/>
      <c r="N329" s="26" t="n"/>
      <c r="O329" s="30" t="n"/>
      <c r="P329" s="28" t="n"/>
      <c r="Q329" s="17">
        <f>IF(J329="","",J329*Trip!$B$5)</f>
        <v/>
      </c>
      <c r="R329" s="30" t="n"/>
      <c r="S329" s="26" t="n"/>
      <c r="U329" s="9">
        <f>IF(TRIM(C329)="","",TRIM(C329)&amp;" | "&amp;TRIM(D329))</f>
        <v/>
      </c>
      <c r="V329" s="9">
        <f>IF(U329="","",IF(COUNTIF($U$2:U329,U329)=1,MAX($V$1:V328)+1,""))</f>
        <v/>
      </c>
      <c r="W329" s="9">
        <f>IF(TRIM(E329)="","",TRIM(E329)&amp;IF(TRIM(F329)="",""," — "&amp;TRIM(F329)))</f>
        <v/>
      </c>
      <c r="X329" s="9">
        <f>IF(W329="","",IF(COUNTIF($W$2:W329,W329)=1,MAX($X$1:X328)+1,""))</f>
        <v/>
      </c>
    </row>
    <row r="330">
      <c r="A330" s="26" t="n"/>
      <c r="B330" s="27" t="n"/>
      <c r="C330" s="26" t="n"/>
      <c r="D330" s="28" t="n"/>
      <c r="E330" s="26" t="n"/>
      <c r="F330" s="26" t="n"/>
      <c r="G330" s="29" t="n"/>
      <c r="H330" s="30" t="n"/>
      <c r="I330" s="30" t="n"/>
      <c r="J330" s="17">
        <f>IF(OR(G330="",H330=""),"",(H330+I330)*G330)</f>
        <v/>
      </c>
      <c r="K330" s="30" t="n"/>
      <c r="L330" s="17">
        <f>IF(J330="","",IF(M330="Lunas",0,J330-K330))</f>
        <v/>
      </c>
      <c r="M330" s="26" t="n"/>
      <c r="N330" s="26" t="n"/>
      <c r="O330" s="30" t="n"/>
      <c r="P330" s="28" t="n"/>
      <c r="Q330" s="17">
        <f>IF(J330="","",J330*Trip!$B$5)</f>
        <v/>
      </c>
      <c r="R330" s="30" t="n"/>
      <c r="S330" s="26" t="n"/>
      <c r="U330" s="9">
        <f>IF(TRIM(C330)="","",TRIM(C330)&amp;" | "&amp;TRIM(D330))</f>
        <v/>
      </c>
      <c r="V330" s="9">
        <f>IF(U330="","",IF(COUNTIF($U$2:U330,U330)=1,MAX($V$1:V329)+1,""))</f>
        <v/>
      </c>
      <c r="W330" s="9">
        <f>IF(TRIM(E330)="","",TRIM(E330)&amp;IF(TRIM(F330)="",""," — "&amp;TRIM(F330)))</f>
        <v/>
      </c>
      <c r="X330" s="9">
        <f>IF(W330="","",IF(COUNTIF($W$2:W330,W330)=1,MAX($X$1:X329)+1,""))</f>
        <v/>
      </c>
    </row>
    <row r="331">
      <c r="A331" s="26" t="n"/>
      <c r="B331" s="27" t="n"/>
      <c r="C331" s="26" t="n"/>
      <c r="D331" s="28" t="n"/>
      <c r="E331" s="26" t="n"/>
      <c r="F331" s="26" t="n"/>
      <c r="G331" s="29" t="n"/>
      <c r="H331" s="30" t="n"/>
      <c r="I331" s="30" t="n"/>
      <c r="J331" s="17">
        <f>IF(OR(G331="",H331=""),"",(H331+I331)*G331)</f>
        <v/>
      </c>
      <c r="K331" s="30" t="n"/>
      <c r="L331" s="17">
        <f>IF(J331="","",IF(M331="Lunas",0,J331-K331))</f>
        <v/>
      </c>
      <c r="M331" s="26" t="n"/>
      <c r="N331" s="26" t="n"/>
      <c r="O331" s="30" t="n"/>
      <c r="P331" s="28" t="n"/>
      <c r="Q331" s="17">
        <f>IF(J331="","",J331*Trip!$B$5)</f>
        <v/>
      </c>
      <c r="R331" s="30" t="n"/>
      <c r="S331" s="26" t="n"/>
      <c r="U331" s="9">
        <f>IF(TRIM(C331)="","",TRIM(C331)&amp;" | "&amp;TRIM(D331))</f>
        <v/>
      </c>
      <c r="V331" s="9">
        <f>IF(U331="","",IF(COUNTIF($U$2:U331,U331)=1,MAX($V$1:V330)+1,""))</f>
        <v/>
      </c>
      <c r="W331" s="9">
        <f>IF(TRIM(E331)="","",TRIM(E331)&amp;IF(TRIM(F331)="",""," — "&amp;TRIM(F331)))</f>
        <v/>
      </c>
      <c r="X331" s="9">
        <f>IF(W331="","",IF(COUNTIF($W$2:W331,W331)=1,MAX($X$1:X330)+1,""))</f>
        <v/>
      </c>
    </row>
    <row r="332">
      <c r="A332" s="26" t="n"/>
      <c r="B332" s="27" t="n"/>
      <c r="C332" s="26" t="n"/>
      <c r="D332" s="28" t="n"/>
      <c r="E332" s="26" t="n"/>
      <c r="F332" s="26" t="n"/>
      <c r="G332" s="29" t="n"/>
      <c r="H332" s="30" t="n"/>
      <c r="I332" s="30" t="n"/>
      <c r="J332" s="17">
        <f>IF(OR(G332="",H332=""),"",(H332+I332)*G332)</f>
        <v/>
      </c>
      <c r="K332" s="30" t="n"/>
      <c r="L332" s="17">
        <f>IF(J332="","",IF(M332="Lunas",0,J332-K332))</f>
        <v/>
      </c>
      <c r="M332" s="26" t="n"/>
      <c r="N332" s="26" t="n"/>
      <c r="O332" s="30" t="n"/>
      <c r="P332" s="28" t="n"/>
      <c r="Q332" s="17">
        <f>IF(J332="","",J332*Trip!$B$5)</f>
        <v/>
      </c>
      <c r="R332" s="30" t="n"/>
      <c r="S332" s="26" t="n"/>
      <c r="U332" s="9">
        <f>IF(TRIM(C332)="","",TRIM(C332)&amp;" | "&amp;TRIM(D332))</f>
        <v/>
      </c>
      <c r="V332" s="9">
        <f>IF(U332="","",IF(COUNTIF($U$2:U332,U332)=1,MAX($V$1:V331)+1,""))</f>
        <v/>
      </c>
      <c r="W332" s="9">
        <f>IF(TRIM(E332)="","",TRIM(E332)&amp;IF(TRIM(F332)="",""," — "&amp;TRIM(F332)))</f>
        <v/>
      </c>
      <c r="X332" s="9">
        <f>IF(W332="","",IF(COUNTIF($W$2:W332,W332)=1,MAX($X$1:X331)+1,""))</f>
        <v/>
      </c>
    </row>
    <row r="333">
      <c r="A333" s="26" t="n"/>
      <c r="B333" s="27" t="n"/>
      <c r="C333" s="26" t="n"/>
      <c r="D333" s="28" t="n"/>
      <c r="E333" s="26" t="n"/>
      <c r="F333" s="26" t="n"/>
      <c r="G333" s="29" t="n"/>
      <c r="H333" s="30" t="n"/>
      <c r="I333" s="30" t="n"/>
      <c r="J333" s="17">
        <f>IF(OR(G333="",H333=""),"",(H333+I333)*G333)</f>
        <v/>
      </c>
      <c r="K333" s="30" t="n"/>
      <c r="L333" s="17">
        <f>IF(J333="","",IF(M333="Lunas",0,J333-K333))</f>
        <v/>
      </c>
      <c r="M333" s="26" t="n"/>
      <c r="N333" s="26" t="n"/>
      <c r="O333" s="30" t="n"/>
      <c r="P333" s="28" t="n"/>
      <c r="Q333" s="17">
        <f>IF(J333="","",J333*Trip!$B$5)</f>
        <v/>
      </c>
      <c r="R333" s="30" t="n"/>
      <c r="S333" s="26" t="n"/>
      <c r="U333" s="9">
        <f>IF(TRIM(C333)="","",TRIM(C333)&amp;" | "&amp;TRIM(D333))</f>
        <v/>
      </c>
      <c r="V333" s="9">
        <f>IF(U333="","",IF(COUNTIF($U$2:U333,U333)=1,MAX($V$1:V332)+1,""))</f>
        <v/>
      </c>
      <c r="W333" s="9">
        <f>IF(TRIM(E333)="","",TRIM(E333)&amp;IF(TRIM(F333)="",""," — "&amp;TRIM(F333)))</f>
        <v/>
      </c>
      <c r="X333" s="9">
        <f>IF(W333="","",IF(COUNTIF($W$2:W333,W333)=1,MAX($X$1:X332)+1,""))</f>
        <v/>
      </c>
    </row>
    <row r="334">
      <c r="A334" s="26" t="n"/>
      <c r="B334" s="27" t="n"/>
      <c r="C334" s="26" t="n"/>
      <c r="D334" s="28" t="n"/>
      <c r="E334" s="26" t="n"/>
      <c r="F334" s="26" t="n"/>
      <c r="G334" s="29" t="n"/>
      <c r="H334" s="30" t="n"/>
      <c r="I334" s="30" t="n"/>
      <c r="J334" s="17">
        <f>IF(OR(G334="",H334=""),"",(H334+I334)*G334)</f>
        <v/>
      </c>
      <c r="K334" s="30" t="n"/>
      <c r="L334" s="17">
        <f>IF(J334="","",IF(M334="Lunas",0,J334-K334))</f>
        <v/>
      </c>
      <c r="M334" s="26" t="n"/>
      <c r="N334" s="26" t="n"/>
      <c r="O334" s="30" t="n"/>
      <c r="P334" s="28" t="n"/>
      <c r="Q334" s="17">
        <f>IF(J334="","",J334*Trip!$B$5)</f>
        <v/>
      </c>
      <c r="R334" s="30" t="n"/>
      <c r="S334" s="26" t="n"/>
      <c r="U334" s="9">
        <f>IF(TRIM(C334)="","",TRIM(C334)&amp;" | "&amp;TRIM(D334))</f>
        <v/>
      </c>
      <c r="V334" s="9">
        <f>IF(U334="","",IF(COUNTIF($U$2:U334,U334)=1,MAX($V$1:V333)+1,""))</f>
        <v/>
      </c>
      <c r="W334" s="9">
        <f>IF(TRIM(E334)="","",TRIM(E334)&amp;IF(TRIM(F334)="",""," — "&amp;TRIM(F334)))</f>
        <v/>
      </c>
      <c r="X334" s="9">
        <f>IF(W334="","",IF(COUNTIF($W$2:W334,W334)=1,MAX($X$1:X333)+1,""))</f>
        <v/>
      </c>
    </row>
    <row r="335">
      <c r="A335" s="26" t="n"/>
      <c r="B335" s="27" t="n"/>
      <c r="C335" s="26" t="n"/>
      <c r="D335" s="28" t="n"/>
      <c r="E335" s="26" t="n"/>
      <c r="F335" s="26" t="n"/>
      <c r="G335" s="29" t="n"/>
      <c r="H335" s="30" t="n"/>
      <c r="I335" s="30" t="n"/>
      <c r="J335" s="17">
        <f>IF(OR(G335="",H335=""),"",(H335+I335)*G335)</f>
        <v/>
      </c>
      <c r="K335" s="30" t="n"/>
      <c r="L335" s="17">
        <f>IF(J335="","",IF(M335="Lunas",0,J335-K335))</f>
        <v/>
      </c>
      <c r="M335" s="26" t="n"/>
      <c r="N335" s="26" t="n"/>
      <c r="O335" s="30" t="n"/>
      <c r="P335" s="28" t="n"/>
      <c r="Q335" s="17">
        <f>IF(J335="","",J335*Trip!$B$5)</f>
        <v/>
      </c>
      <c r="R335" s="30" t="n"/>
      <c r="S335" s="26" t="n"/>
      <c r="U335" s="9">
        <f>IF(TRIM(C335)="","",TRIM(C335)&amp;" | "&amp;TRIM(D335))</f>
        <v/>
      </c>
      <c r="V335" s="9">
        <f>IF(U335="","",IF(COUNTIF($U$2:U335,U335)=1,MAX($V$1:V334)+1,""))</f>
        <v/>
      </c>
      <c r="W335" s="9">
        <f>IF(TRIM(E335)="","",TRIM(E335)&amp;IF(TRIM(F335)="",""," — "&amp;TRIM(F335)))</f>
        <v/>
      </c>
      <c r="X335" s="9">
        <f>IF(W335="","",IF(COUNTIF($W$2:W335,W335)=1,MAX($X$1:X334)+1,""))</f>
        <v/>
      </c>
    </row>
    <row r="336">
      <c r="A336" s="26" t="n"/>
      <c r="B336" s="27" t="n"/>
      <c r="C336" s="26" t="n"/>
      <c r="D336" s="28" t="n"/>
      <c r="E336" s="26" t="n"/>
      <c r="F336" s="26" t="n"/>
      <c r="G336" s="29" t="n"/>
      <c r="H336" s="30" t="n"/>
      <c r="I336" s="30" t="n"/>
      <c r="J336" s="17">
        <f>IF(OR(G336="",H336=""),"",(H336+I336)*G336)</f>
        <v/>
      </c>
      <c r="K336" s="30" t="n"/>
      <c r="L336" s="17">
        <f>IF(J336="","",IF(M336="Lunas",0,J336-K336))</f>
        <v/>
      </c>
      <c r="M336" s="26" t="n"/>
      <c r="N336" s="26" t="n"/>
      <c r="O336" s="30" t="n"/>
      <c r="P336" s="28" t="n"/>
      <c r="Q336" s="17">
        <f>IF(J336="","",J336*Trip!$B$5)</f>
        <v/>
      </c>
      <c r="R336" s="30" t="n"/>
      <c r="S336" s="26" t="n"/>
      <c r="U336" s="9">
        <f>IF(TRIM(C336)="","",TRIM(C336)&amp;" | "&amp;TRIM(D336))</f>
        <v/>
      </c>
      <c r="V336" s="9">
        <f>IF(U336="","",IF(COUNTIF($U$2:U336,U336)=1,MAX($V$1:V335)+1,""))</f>
        <v/>
      </c>
      <c r="W336" s="9">
        <f>IF(TRIM(E336)="","",TRIM(E336)&amp;IF(TRIM(F336)="",""," — "&amp;TRIM(F336)))</f>
        <v/>
      </c>
      <c r="X336" s="9">
        <f>IF(W336="","",IF(COUNTIF($W$2:W336,W336)=1,MAX($X$1:X335)+1,""))</f>
        <v/>
      </c>
    </row>
    <row r="337">
      <c r="A337" s="26" t="n"/>
      <c r="B337" s="27" t="n"/>
      <c r="C337" s="26" t="n"/>
      <c r="D337" s="28" t="n"/>
      <c r="E337" s="26" t="n"/>
      <c r="F337" s="26" t="n"/>
      <c r="G337" s="29" t="n"/>
      <c r="H337" s="30" t="n"/>
      <c r="I337" s="30" t="n"/>
      <c r="J337" s="17">
        <f>IF(OR(G337="",H337=""),"",(H337+I337)*G337)</f>
        <v/>
      </c>
      <c r="K337" s="30" t="n"/>
      <c r="L337" s="17">
        <f>IF(J337="","",IF(M337="Lunas",0,J337-K337))</f>
        <v/>
      </c>
      <c r="M337" s="26" t="n"/>
      <c r="N337" s="26" t="n"/>
      <c r="O337" s="30" t="n"/>
      <c r="P337" s="28" t="n"/>
      <c r="Q337" s="17">
        <f>IF(J337="","",J337*Trip!$B$5)</f>
        <v/>
      </c>
      <c r="R337" s="30" t="n"/>
      <c r="S337" s="26" t="n"/>
      <c r="U337" s="9">
        <f>IF(TRIM(C337)="","",TRIM(C337)&amp;" | "&amp;TRIM(D337))</f>
        <v/>
      </c>
      <c r="V337" s="9">
        <f>IF(U337="","",IF(COUNTIF($U$2:U337,U337)=1,MAX($V$1:V336)+1,""))</f>
        <v/>
      </c>
      <c r="W337" s="9">
        <f>IF(TRIM(E337)="","",TRIM(E337)&amp;IF(TRIM(F337)="",""," — "&amp;TRIM(F337)))</f>
        <v/>
      </c>
      <c r="X337" s="9">
        <f>IF(W337="","",IF(COUNTIF($W$2:W337,W337)=1,MAX($X$1:X336)+1,""))</f>
        <v/>
      </c>
    </row>
    <row r="338">
      <c r="A338" s="26" t="n"/>
      <c r="B338" s="27" t="n"/>
      <c r="C338" s="26" t="n"/>
      <c r="D338" s="28" t="n"/>
      <c r="E338" s="26" t="n"/>
      <c r="F338" s="26" t="n"/>
      <c r="G338" s="29" t="n"/>
      <c r="H338" s="30" t="n"/>
      <c r="I338" s="30" t="n"/>
      <c r="J338" s="17">
        <f>IF(OR(G338="",H338=""),"",(H338+I338)*G338)</f>
        <v/>
      </c>
      <c r="K338" s="30" t="n"/>
      <c r="L338" s="17">
        <f>IF(J338="","",IF(M338="Lunas",0,J338-K338))</f>
        <v/>
      </c>
      <c r="M338" s="26" t="n"/>
      <c r="N338" s="26" t="n"/>
      <c r="O338" s="30" t="n"/>
      <c r="P338" s="28" t="n"/>
      <c r="Q338" s="17">
        <f>IF(J338="","",J338*Trip!$B$5)</f>
        <v/>
      </c>
      <c r="R338" s="30" t="n"/>
      <c r="S338" s="26" t="n"/>
      <c r="U338" s="9">
        <f>IF(TRIM(C338)="","",TRIM(C338)&amp;" | "&amp;TRIM(D338))</f>
        <v/>
      </c>
      <c r="V338" s="9">
        <f>IF(U338="","",IF(COUNTIF($U$2:U338,U338)=1,MAX($V$1:V337)+1,""))</f>
        <v/>
      </c>
      <c r="W338" s="9">
        <f>IF(TRIM(E338)="","",TRIM(E338)&amp;IF(TRIM(F338)="",""," — "&amp;TRIM(F338)))</f>
        <v/>
      </c>
      <c r="X338" s="9">
        <f>IF(W338="","",IF(COUNTIF($W$2:W338,W338)=1,MAX($X$1:X337)+1,""))</f>
        <v/>
      </c>
    </row>
    <row r="339">
      <c r="A339" s="26" t="n"/>
      <c r="B339" s="27" t="n"/>
      <c r="C339" s="26" t="n"/>
      <c r="D339" s="28" t="n"/>
      <c r="E339" s="26" t="n"/>
      <c r="F339" s="26" t="n"/>
      <c r="G339" s="29" t="n"/>
      <c r="H339" s="30" t="n"/>
      <c r="I339" s="30" t="n"/>
      <c r="J339" s="17">
        <f>IF(OR(G339="",H339=""),"",(H339+I339)*G339)</f>
        <v/>
      </c>
      <c r="K339" s="30" t="n"/>
      <c r="L339" s="17">
        <f>IF(J339="","",IF(M339="Lunas",0,J339-K339))</f>
        <v/>
      </c>
      <c r="M339" s="26" t="n"/>
      <c r="N339" s="26" t="n"/>
      <c r="O339" s="30" t="n"/>
      <c r="P339" s="28" t="n"/>
      <c r="Q339" s="17">
        <f>IF(J339="","",J339*Trip!$B$5)</f>
        <v/>
      </c>
      <c r="R339" s="30" t="n"/>
      <c r="S339" s="26" t="n"/>
      <c r="U339" s="9">
        <f>IF(TRIM(C339)="","",TRIM(C339)&amp;" | "&amp;TRIM(D339))</f>
        <v/>
      </c>
      <c r="V339" s="9">
        <f>IF(U339="","",IF(COUNTIF($U$2:U339,U339)=1,MAX($V$1:V338)+1,""))</f>
        <v/>
      </c>
      <c r="W339" s="9">
        <f>IF(TRIM(E339)="","",TRIM(E339)&amp;IF(TRIM(F339)="",""," — "&amp;TRIM(F339)))</f>
        <v/>
      </c>
      <c r="X339" s="9">
        <f>IF(W339="","",IF(COUNTIF($W$2:W339,W339)=1,MAX($X$1:X338)+1,""))</f>
        <v/>
      </c>
    </row>
    <row r="340">
      <c r="A340" s="26" t="n"/>
      <c r="B340" s="27" t="n"/>
      <c r="C340" s="26" t="n"/>
      <c r="D340" s="28" t="n"/>
      <c r="E340" s="26" t="n"/>
      <c r="F340" s="26" t="n"/>
      <c r="G340" s="29" t="n"/>
      <c r="H340" s="30" t="n"/>
      <c r="I340" s="30" t="n"/>
      <c r="J340" s="17">
        <f>IF(OR(G340="",H340=""),"",(H340+I340)*G340)</f>
        <v/>
      </c>
      <c r="K340" s="30" t="n"/>
      <c r="L340" s="17">
        <f>IF(J340="","",IF(M340="Lunas",0,J340-K340))</f>
        <v/>
      </c>
      <c r="M340" s="26" t="n"/>
      <c r="N340" s="26" t="n"/>
      <c r="O340" s="30" t="n"/>
      <c r="P340" s="28" t="n"/>
      <c r="Q340" s="17">
        <f>IF(J340="","",J340*Trip!$B$5)</f>
        <v/>
      </c>
      <c r="R340" s="30" t="n"/>
      <c r="S340" s="26" t="n"/>
      <c r="U340" s="9">
        <f>IF(TRIM(C340)="","",TRIM(C340)&amp;" | "&amp;TRIM(D340))</f>
        <v/>
      </c>
      <c r="V340" s="9">
        <f>IF(U340="","",IF(COUNTIF($U$2:U340,U340)=1,MAX($V$1:V339)+1,""))</f>
        <v/>
      </c>
      <c r="W340" s="9">
        <f>IF(TRIM(E340)="","",TRIM(E340)&amp;IF(TRIM(F340)="",""," — "&amp;TRIM(F340)))</f>
        <v/>
      </c>
      <c r="X340" s="9">
        <f>IF(W340="","",IF(COUNTIF($W$2:W340,W340)=1,MAX($X$1:X339)+1,""))</f>
        <v/>
      </c>
    </row>
    <row r="341">
      <c r="A341" s="26" t="n"/>
      <c r="B341" s="27" t="n"/>
      <c r="C341" s="26" t="n"/>
      <c r="D341" s="28" t="n"/>
      <c r="E341" s="26" t="n"/>
      <c r="F341" s="26" t="n"/>
      <c r="G341" s="29" t="n"/>
      <c r="H341" s="30" t="n"/>
      <c r="I341" s="30" t="n"/>
      <c r="J341" s="17">
        <f>IF(OR(G341="",H341=""),"",(H341+I341)*G341)</f>
        <v/>
      </c>
      <c r="K341" s="30" t="n"/>
      <c r="L341" s="17">
        <f>IF(J341="","",IF(M341="Lunas",0,J341-K341))</f>
        <v/>
      </c>
      <c r="M341" s="26" t="n"/>
      <c r="N341" s="26" t="n"/>
      <c r="O341" s="30" t="n"/>
      <c r="P341" s="28" t="n"/>
      <c r="Q341" s="17">
        <f>IF(J341="","",J341*Trip!$B$5)</f>
        <v/>
      </c>
      <c r="R341" s="30" t="n"/>
      <c r="S341" s="26" t="n"/>
      <c r="U341" s="9">
        <f>IF(TRIM(C341)="","",TRIM(C341)&amp;" | "&amp;TRIM(D341))</f>
        <v/>
      </c>
      <c r="V341" s="9">
        <f>IF(U341="","",IF(COUNTIF($U$2:U341,U341)=1,MAX($V$1:V340)+1,""))</f>
        <v/>
      </c>
      <c r="W341" s="9">
        <f>IF(TRIM(E341)="","",TRIM(E341)&amp;IF(TRIM(F341)="",""," — "&amp;TRIM(F341)))</f>
        <v/>
      </c>
      <c r="X341" s="9">
        <f>IF(W341="","",IF(COUNTIF($W$2:W341,W341)=1,MAX($X$1:X340)+1,""))</f>
        <v/>
      </c>
    </row>
    <row r="342">
      <c r="A342" s="26" t="n"/>
      <c r="B342" s="27" t="n"/>
      <c r="C342" s="26" t="n"/>
      <c r="D342" s="28" t="n"/>
      <c r="E342" s="26" t="n"/>
      <c r="F342" s="26" t="n"/>
      <c r="G342" s="29" t="n"/>
      <c r="H342" s="30" t="n"/>
      <c r="I342" s="30" t="n"/>
      <c r="J342" s="17">
        <f>IF(OR(G342="",H342=""),"",(H342+I342)*G342)</f>
        <v/>
      </c>
      <c r="K342" s="30" t="n"/>
      <c r="L342" s="17">
        <f>IF(J342="","",IF(M342="Lunas",0,J342-K342))</f>
        <v/>
      </c>
      <c r="M342" s="26" t="n"/>
      <c r="N342" s="26" t="n"/>
      <c r="O342" s="30" t="n"/>
      <c r="P342" s="28" t="n"/>
      <c r="Q342" s="17">
        <f>IF(J342="","",J342*Trip!$B$5)</f>
        <v/>
      </c>
      <c r="R342" s="30" t="n"/>
      <c r="S342" s="26" t="n"/>
      <c r="U342" s="9">
        <f>IF(TRIM(C342)="","",TRIM(C342)&amp;" | "&amp;TRIM(D342))</f>
        <v/>
      </c>
      <c r="V342" s="9">
        <f>IF(U342="","",IF(COUNTIF($U$2:U342,U342)=1,MAX($V$1:V341)+1,""))</f>
        <v/>
      </c>
      <c r="W342" s="9">
        <f>IF(TRIM(E342)="","",TRIM(E342)&amp;IF(TRIM(F342)="",""," — "&amp;TRIM(F342)))</f>
        <v/>
      </c>
      <c r="X342" s="9">
        <f>IF(W342="","",IF(COUNTIF($W$2:W342,W342)=1,MAX($X$1:X341)+1,""))</f>
        <v/>
      </c>
    </row>
    <row r="343">
      <c r="A343" s="26" t="n"/>
      <c r="B343" s="27" t="n"/>
      <c r="C343" s="26" t="n"/>
      <c r="D343" s="28" t="n"/>
      <c r="E343" s="26" t="n"/>
      <c r="F343" s="26" t="n"/>
      <c r="G343" s="29" t="n"/>
      <c r="H343" s="30" t="n"/>
      <c r="I343" s="30" t="n"/>
      <c r="J343" s="17">
        <f>IF(OR(G343="",H343=""),"",(H343+I343)*G343)</f>
        <v/>
      </c>
      <c r="K343" s="30" t="n"/>
      <c r="L343" s="17">
        <f>IF(J343="","",IF(M343="Lunas",0,J343-K343))</f>
        <v/>
      </c>
      <c r="M343" s="26" t="n"/>
      <c r="N343" s="26" t="n"/>
      <c r="O343" s="30" t="n"/>
      <c r="P343" s="28" t="n"/>
      <c r="Q343" s="17">
        <f>IF(J343="","",J343*Trip!$B$5)</f>
        <v/>
      </c>
      <c r="R343" s="30" t="n"/>
      <c r="S343" s="26" t="n"/>
      <c r="U343" s="9">
        <f>IF(TRIM(C343)="","",TRIM(C343)&amp;" | "&amp;TRIM(D343))</f>
        <v/>
      </c>
      <c r="V343" s="9">
        <f>IF(U343="","",IF(COUNTIF($U$2:U343,U343)=1,MAX($V$1:V342)+1,""))</f>
        <v/>
      </c>
      <c r="W343" s="9">
        <f>IF(TRIM(E343)="","",TRIM(E343)&amp;IF(TRIM(F343)="",""," — "&amp;TRIM(F343)))</f>
        <v/>
      </c>
      <c r="X343" s="9">
        <f>IF(W343="","",IF(COUNTIF($W$2:W343,W343)=1,MAX($X$1:X342)+1,""))</f>
        <v/>
      </c>
    </row>
    <row r="344">
      <c r="A344" s="26" t="n"/>
      <c r="B344" s="27" t="n"/>
      <c r="C344" s="26" t="n"/>
      <c r="D344" s="28" t="n"/>
      <c r="E344" s="26" t="n"/>
      <c r="F344" s="26" t="n"/>
      <c r="G344" s="29" t="n"/>
      <c r="H344" s="30" t="n"/>
      <c r="I344" s="30" t="n"/>
      <c r="J344" s="17">
        <f>IF(OR(G344="",H344=""),"",(H344+I344)*G344)</f>
        <v/>
      </c>
      <c r="K344" s="30" t="n"/>
      <c r="L344" s="17">
        <f>IF(J344="","",IF(M344="Lunas",0,J344-K344))</f>
        <v/>
      </c>
      <c r="M344" s="26" t="n"/>
      <c r="N344" s="26" t="n"/>
      <c r="O344" s="30" t="n"/>
      <c r="P344" s="28" t="n"/>
      <c r="Q344" s="17">
        <f>IF(J344="","",J344*Trip!$B$5)</f>
        <v/>
      </c>
      <c r="R344" s="30" t="n"/>
      <c r="S344" s="26" t="n"/>
      <c r="U344" s="9">
        <f>IF(TRIM(C344)="","",TRIM(C344)&amp;" | "&amp;TRIM(D344))</f>
        <v/>
      </c>
      <c r="V344" s="9">
        <f>IF(U344="","",IF(COUNTIF($U$2:U344,U344)=1,MAX($V$1:V343)+1,""))</f>
        <v/>
      </c>
      <c r="W344" s="9">
        <f>IF(TRIM(E344)="","",TRIM(E344)&amp;IF(TRIM(F344)="",""," — "&amp;TRIM(F344)))</f>
        <v/>
      </c>
      <c r="X344" s="9">
        <f>IF(W344="","",IF(COUNTIF($W$2:W344,W344)=1,MAX($X$1:X343)+1,""))</f>
        <v/>
      </c>
    </row>
    <row r="345">
      <c r="A345" s="26" t="n"/>
      <c r="B345" s="27" t="n"/>
      <c r="C345" s="26" t="n"/>
      <c r="D345" s="28" t="n"/>
      <c r="E345" s="26" t="n"/>
      <c r="F345" s="26" t="n"/>
      <c r="G345" s="29" t="n"/>
      <c r="H345" s="30" t="n"/>
      <c r="I345" s="30" t="n"/>
      <c r="J345" s="17">
        <f>IF(OR(G345="",H345=""),"",(H345+I345)*G345)</f>
        <v/>
      </c>
      <c r="K345" s="30" t="n"/>
      <c r="L345" s="17">
        <f>IF(J345="","",IF(M345="Lunas",0,J345-K345))</f>
        <v/>
      </c>
      <c r="M345" s="26" t="n"/>
      <c r="N345" s="26" t="n"/>
      <c r="O345" s="30" t="n"/>
      <c r="P345" s="28" t="n"/>
      <c r="Q345" s="17">
        <f>IF(J345="","",J345*Trip!$B$5)</f>
        <v/>
      </c>
      <c r="R345" s="30" t="n"/>
      <c r="S345" s="26" t="n"/>
      <c r="U345" s="9">
        <f>IF(TRIM(C345)="","",TRIM(C345)&amp;" | "&amp;TRIM(D345))</f>
        <v/>
      </c>
      <c r="V345" s="9">
        <f>IF(U345="","",IF(COUNTIF($U$2:U345,U345)=1,MAX($V$1:V344)+1,""))</f>
        <v/>
      </c>
      <c r="W345" s="9">
        <f>IF(TRIM(E345)="","",TRIM(E345)&amp;IF(TRIM(F345)="",""," — "&amp;TRIM(F345)))</f>
        <v/>
      </c>
      <c r="X345" s="9">
        <f>IF(W345="","",IF(COUNTIF($W$2:W345,W345)=1,MAX($X$1:X344)+1,""))</f>
        <v/>
      </c>
    </row>
    <row r="346">
      <c r="A346" s="26" t="n"/>
      <c r="B346" s="27" t="n"/>
      <c r="C346" s="26" t="n"/>
      <c r="D346" s="28" t="n"/>
      <c r="E346" s="26" t="n"/>
      <c r="F346" s="26" t="n"/>
      <c r="G346" s="29" t="n"/>
      <c r="H346" s="30" t="n"/>
      <c r="I346" s="30" t="n"/>
      <c r="J346" s="17">
        <f>IF(OR(G346="",H346=""),"",(H346+I346)*G346)</f>
        <v/>
      </c>
      <c r="K346" s="30" t="n"/>
      <c r="L346" s="17">
        <f>IF(J346="","",IF(M346="Lunas",0,J346-K346))</f>
        <v/>
      </c>
      <c r="M346" s="26" t="n"/>
      <c r="N346" s="26" t="n"/>
      <c r="O346" s="30" t="n"/>
      <c r="P346" s="28" t="n"/>
      <c r="Q346" s="17">
        <f>IF(J346="","",J346*Trip!$B$5)</f>
        <v/>
      </c>
      <c r="R346" s="30" t="n"/>
      <c r="S346" s="26" t="n"/>
      <c r="U346" s="9">
        <f>IF(TRIM(C346)="","",TRIM(C346)&amp;" | "&amp;TRIM(D346))</f>
        <v/>
      </c>
      <c r="V346" s="9">
        <f>IF(U346="","",IF(COUNTIF($U$2:U346,U346)=1,MAX($V$1:V345)+1,""))</f>
        <v/>
      </c>
      <c r="W346" s="9">
        <f>IF(TRIM(E346)="","",TRIM(E346)&amp;IF(TRIM(F346)="",""," — "&amp;TRIM(F346)))</f>
        <v/>
      </c>
      <c r="X346" s="9">
        <f>IF(W346="","",IF(COUNTIF($W$2:W346,W346)=1,MAX($X$1:X345)+1,""))</f>
        <v/>
      </c>
    </row>
    <row r="347">
      <c r="A347" s="26" t="n"/>
      <c r="B347" s="27" t="n"/>
      <c r="C347" s="26" t="n"/>
      <c r="D347" s="28" t="n"/>
      <c r="E347" s="26" t="n"/>
      <c r="F347" s="26" t="n"/>
      <c r="G347" s="29" t="n"/>
      <c r="H347" s="30" t="n"/>
      <c r="I347" s="30" t="n"/>
      <c r="J347" s="17">
        <f>IF(OR(G347="",H347=""),"",(H347+I347)*G347)</f>
        <v/>
      </c>
      <c r="K347" s="30" t="n"/>
      <c r="L347" s="17">
        <f>IF(J347="","",IF(M347="Lunas",0,J347-K347))</f>
        <v/>
      </c>
      <c r="M347" s="26" t="n"/>
      <c r="N347" s="26" t="n"/>
      <c r="O347" s="30" t="n"/>
      <c r="P347" s="28" t="n"/>
      <c r="Q347" s="17">
        <f>IF(J347="","",J347*Trip!$B$5)</f>
        <v/>
      </c>
      <c r="R347" s="30" t="n"/>
      <c r="S347" s="26" t="n"/>
      <c r="U347" s="9">
        <f>IF(TRIM(C347)="","",TRIM(C347)&amp;" | "&amp;TRIM(D347))</f>
        <v/>
      </c>
      <c r="V347" s="9">
        <f>IF(U347="","",IF(COUNTIF($U$2:U347,U347)=1,MAX($V$1:V346)+1,""))</f>
        <v/>
      </c>
      <c r="W347" s="9">
        <f>IF(TRIM(E347)="","",TRIM(E347)&amp;IF(TRIM(F347)="",""," — "&amp;TRIM(F347)))</f>
        <v/>
      </c>
      <c r="X347" s="9">
        <f>IF(W347="","",IF(COUNTIF($W$2:W347,W347)=1,MAX($X$1:X346)+1,""))</f>
        <v/>
      </c>
    </row>
    <row r="348">
      <c r="A348" s="26" t="n"/>
      <c r="B348" s="27" t="n"/>
      <c r="C348" s="26" t="n"/>
      <c r="D348" s="28" t="n"/>
      <c r="E348" s="26" t="n"/>
      <c r="F348" s="26" t="n"/>
      <c r="G348" s="29" t="n"/>
      <c r="H348" s="30" t="n"/>
      <c r="I348" s="30" t="n"/>
      <c r="J348" s="17">
        <f>IF(OR(G348="",H348=""),"",(H348+I348)*G348)</f>
        <v/>
      </c>
      <c r="K348" s="30" t="n"/>
      <c r="L348" s="17">
        <f>IF(J348="","",IF(M348="Lunas",0,J348-K348))</f>
        <v/>
      </c>
      <c r="M348" s="26" t="n"/>
      <c r="N348" s="26" t="n"/>
      <c r="O348" s="30" t="n"/>
      <c r="P348" s="28" t="n"/>
      <c r="Q348" s="17">
        <f>IF(J348="","",J348*Trip!$B$5)</f>
        <v/>
      </c>
      <c r="R348" s="30" t="n"/>
      <c r="S348" s="26" t="n"/>
      <c r="U348" s="9">
        <f>IF(TRIM(C348)="","",TRIM(C348)&amp;" | "&amp;TRIM(D348))</f>
        <v/>
      </c>
      <c r="V348" s="9">
        <f>IF(U348="","",IF(COUNTIF($U$2:U348,U348)=1,MAX($V$1:V347)+1,""))</f>
        <v/>
      </c>
      <c r="W348" s="9">
        <f>IF(TRIM(E348)="","",TRIM(E348)&amp;IF(TRIM(F348)="",""," — "&amp;TRIM(F348)))</f>
        <v/>
      </c>
      <c r="X348" s="9">
        <f>IF(W348="","",IF(COUNTIF($W$2:W348,W348)=1,MAX($X$1:X347)+1,""))</f>
        <v/>
      </c>
    </row>
    <row r="349">
      <c r="A349" s="26" t="n"/>
      <c r="B349" s="27" t="n"/>
      <c r="C349" s="26" t="n"/>
      <c r="D349" s="28" t="n"/>
      <c r="E349" s="26" t="n"/>
      <c r="F349" s="26" t="n"/>
      <c r="G349" s="29" t="n"/>
      <c r="H349" s="30" t="n"/>
      <c r="I349" s="30" t="n"/>
      <c r="J349" s="17">
        <f>IF(OR(G349="",H349=""),"",(H349+I349)*G349)</f>
        <v/>
      </c>
      <c r="K349" s="30" t="n"/>
      <c r="L349" s="17">
        <f>IF(J349="","",IF(M349="Lunas",0,J349-K349))</f>
        <v/>
      </c>
      <c r="M349" s="26" t="n"/>
      <c r="N349" s="26" t="n"/>
      <c r="O349" s="30" t="n"/>
      <c r="P349" s="28" t="n"/>
      <c r="Q349" s="17">
        <f>IF(J349="","",J349*Trip!$B$5)</f>
        <v/>
      </c>
      <c r="R349" s="30" t="n"/>
      <c r="S349" s="26" t="n"/>
      <c r="U349" s="9">
        <f>IF(TRIM(C349)="","",TRIM(C349)&amp;" | "&amp;TRIM(D349))</f>
        <v/>
      </c>
      <c r="V349" s="9">
        <f>IF(U349="","",IF(COUNTIF($U$2:U349,U349)=1,MAX($V$1:V348)+1,""))</f>
        <v/>
      </c>
      <c r="W349" s="9">
        <f>IF(TRIM(E349)="","",TRIM(E349)&amp;IF(TRIM(F349)="",""," — "&amp;TRIM(F349)))</f>
        <v/>
      </c>
      <c r="X349" s="9">
        <f>IF(W349="","",IF(COUNTIF($W$2:W349,W349)=1,MAX($X$1:X348)+1,""))</f>
        <v/>
      </c>
    </row>
    <row r="350">
      <c r="A350" s="26" t="n"/>
      <c r="B350" s="27" t="n"/>
      <c r="C350" s="26" t="n"/>
      <c r="D350" s="28" t="n"/>
      <c r="E350" s="26" t="n"/>
      <c r="F350" s="26" t="n"/>
      <c r="G350" s="29" t="n"/>
      <c r="H350" s="30" t="n"/>
      <c r="I350" s="30" t="n"/>
      <c r="J350" s="17">
        <f>IF(OR(G350="",H350=""),"",(H350+I350)*G350)</f>
        <v/>
      </c>
      <c r="K350" s="30" t="n"/>
      <c r="L350" s="17">
        <f>IF(J350="","",IF(M350="Lunas",0,J350-K350))</f>
        <v/>
      </c>
      <c r="M350" s="26" t="n"/>
      <c r="N350" s="26" t="n"/>
      <c r="O350" s="30" t="n"/>
      <c r="P350" s="28" t="n"/>
      <c r="Q350" s="17">
        <f>IF(J350="","",J350*Trip!$B$5)</f>
        <v/>
      </c>
      <c r="R350" s="30" t="n"/>
      <c r="S350" s="26" t="n"/>
      <c r="U350" s="9">
        <f>IF(TRIM(C350)="","",TRIM(C350)&amp;" | "&amp;TRIM(D350))</f>
        <v/>
      </c>
      <c r="V350" s="9">
        <f>IF(U350="","",IF(COUNTIF($U$2:U350,U350)=1,MAX($V$1:V349)+1,""))</f>
        <v/>
      </c>
      <c r="W350" s="9">
        <f>IF(TRIM(E350)="","",TRIM(E350)&amp;IF(TRIM(F350)="",""," — "&amp;TRIM(F350)))</f>
        <v/>
      </c>
      <c r="X350" s="9">
        <f>IF(W350="","",IF(COUNTIF($W$2:W350,W350)=1,MAX($X$1:X349)+1,""))</f>
        <v/>
      </c>
    </row>
    <row r="351">
      <c r="A351" s="26" t="n"/>
      <c r="B351" s="27" t="n"/>
      <c r="C351" s="26" t="n"/>
      <c r="D351" s="28" t="n"/>
      <c r="E351" s="26" t="n"/>
      <c r="F351" s="26" t="n"/>
      <c r="G351" s="29" t="n"/>
      <c r="H351" s="30" t="n"/>
      <c r="I351" s="30" t="n"/>
      <c r="J351" s="17">
        <f>IF(OR(G351="",H351=""),"",(H351+I351)*G351)</f>
        <v/>
      </c>
      <c r="K351" s="30" t="n"/>
      <c r="L351" s="17">
        <f>IF(J351="","",IF(M351="Lunas",0,J351-K351))</f>
        <v/>
      </c>
      <c r="M351" s="26" t="n"/>
      <c r="N351" s="26" t="n"/>
      <c r="O351" s="30" t="n"/>
      <c r="P351" s="28" t="n"/>
      <c r="Q351" s="17">
        <f>IF(J351="","",J351*Trip!$B$5)</f>
        <v/>
      </c>
      <c r="R351" s="30" t="n"/>
      <c r="S351" s="26" t="n"/>
      <c r="U351" s="9">
        <f>IF(TRIM(C351)="","",TRIM(C351)&amp;" | "&amp;TRIM(D351))</f>
        <v/>
      </c>
      <c r="V351" s="9">
        <f>IF(U351="","",IF(COUNTIF($U$2:U351,U351)=1,MAX($V$1:V350)+1,""))</f>
        <v/>
      </c>
      <c r="W351" s="9">
        <f>IF(TRIM(E351)="","",TRIM(E351)&amp;IF(TRIM(F351)="",""," — "&amp;TRIM(F351)))</f>
        <v/>
      </c>
      <c r="X351" s="9">
        <f>IF(W351="","",IF(COUNTIF($W$2:W351,W351)=1,MAX($X$1:X350)+1,""))</f>
        <v/>
      </c>
    </row>
    <row r="352">
      <c r="A352" s="26" t="n"/>
      <c r="B352" s="27" t="n"/>
      <c r="C352" s="26" t="n"/>
      <c r="D352" s="28" t="n"/>
      <c r="E352" s="26" t="n"/>
      <c r="F352" s="26" t="n"/>
      <c r="G352" s="29" t="n"/>
      <c r="H352" s="30" t="n"/>
      <c r="I352" s="30" t="n"/>
      <c r="J352" s="17">
        <f>IF(OR(G352="",H352=""),"",(H352+I352)*G352)</f>
        <v/>
      </c>
      <c r="K352" s="30" t="n"/>
      <c r="L352" s="17">
        <f>IF(J352="","",IF(M352="Lunas",0,J352-K352))</f>
        <v/>
      </c>
      <c r="M352" s="26" t="n"/>
      <c r="N352" s="26" t="n"/>
      <c r="O352" s="30" t="n"/>
      <c r="P352" s="28" t="n"/>
      <c r="Q352" s="17">
        <f>IF(J352="","",J352*Trip!$B$5)</f>
        <v/>
      </c>
      <c r="R352" s="30" t="n"/>
      <c r="S352" s="26" t="n"/>
      <c r="U352" s="9">
        <f>IF(TRIM(C352)="","",TRIM(C352)&amp;" | "&amp;TRIM(D352))</f>
        <v/>
      </c>
      <c r="V352" s="9">
        <f>IF(U352="","",IF(COUNTIF($U$2:U352,U352)=1,MAX($V$1:V351)+1,""))</f>
        <v/>
      </c>
      <c r="W352" s="9">
        <f>IF(TRIM(E352)="","",TRIM(E352)&amp;IF(TRIM(F352)="",""," — "&amp;TRIM(F352)))</f>
        <v/>
      </c>
      <c r="X352" s="9">
        <f>IF(W352="","",IF(COUNTIF($W$2:W352,W352)=1,MAX($X$1:X351)+1,""))</f>
        <v/>
      </c>
    </row>
    <row r="353">
      <c r="A353" s="26" t="n"/>
      <c r="B353" s="27" t="n"/>
      <c r="C353" s="26" t="n"/>
      <c r="D353" s="28" t="n"/>
      <c r="E353" s="26" t="n"/>
      <c r="F353" s="26" t="n"/>
      <c r="G353" s="29" t="n"/>
      <c r="H353" s="30" t="n"/>
      <c r="I353" s="30" t="n"/>
      <c r="J353" s="17">
        <f>IF(OR(G353="",H353=""),"",(H353+I353)*G353)</f>
        <v/>
      </c>
      <c r="K353" s="30" t="n"/>
      <c r="L353" s="17">
        <f>IF(J353="","",IF(M353="Lunas",0,J353-K353))</f>
        <v/>
      </c>
      <c r="M353" s="26" t="n"/>
      <c r="N353" s="26" t="n"/>
      <c r="O353" s="30" t="n"/>
      <c r="P353" s="28" t="n"/>
      <c r="Q353" s="17">
        <f>IF(J353="","",J353*Trip!$B$5)</f>
        <v/>
      </c>
      <c r="R353" s="30" t="n"/>
      <c r="S353" s="26" t="n"/>
      <c r="U353" s="9">
        <f>IF(TRIM(C353)="","",TRIM(C353)&amp;" | "&amp;TRIM(D353))</f>
        <v/>
      </c>
      <c r="V353" s="9">
        <f>IF(U353="","",IF(COUNTIF($U$2:U353,U353)=1,MAX($V$1:V352)+1,""))</f>
        <v/>
      </c>
      <c r="W353" s="9">
        <f>IF(TRIM(E353)="","",TRIM(E353)&amp;IF(TRIM(F353)="",""," — "&amp;TRIM(F353)))</f>
        <v/>
      </c>
      <c r="X353" s="9">
        <f>IF(W353="","",IF(COUNTIF($W$2:W353,W353)=1,MAX($X$1:X352)+1,""))</f>
        <v/>
      </c>
    </row>
    <row r="354">
      <c r="A354" s="26" t="n"/>
      <c r="B354" s="27" t="n"/>
      <c r="C354" s="26" t="n"/>
      <c r="D354" s="28" t="n"/>
      <c r="E354" s="26" t="n"/>
      <c r="F354" s="26" t="n"/>
      <c r="G354" s="29" t="n"/>
      <c r="H354" s="30" t="n"/>
      <c r="I354" s="30" t="n"/>
      <c r="J354" s="17">
        <f>IF(OR(G354="",H354=""),"",(H354+I354)*G354)</f>
        <v/>
      </c>
      <c r="K354" s="30" t="n"/>
      <c r="L354" s="17">
        <f>IF(J354="","",IF(M354="Lunas",0,J354-K354))</f>
        <v/>
      </c>
      <c r="M354" s="26" t="n"/>
      <c r="N354" s="26" t="n"/>
      <c r="O354" s="30" t="n"/>
      <c r="P354" s="28" t="n"/>
      <c r="Q354" s="17">
        <f>IF(J354="","",J354*Trip!$B$5)</f>
        <v/>
      </c>
      <c r="R354" s="30" t="n"/>
      <c r="S354" s="26" t="n"/>
      <c r="U354" s="9">
        <f>IF(TRIM(C354)="","",TRIM(C354)&amp;" | "&amp;TRIM(D354))</f>
        <v/>
      </c>
      <c r="V354" s="9">
        <f>IF(U354="","",IF(COUNTIF($U$2:U354,U354)=1,MAX($V$1:V353)+1,""))</f>
        <v/>
      </c>
      <c r="W354" s="9">
        <f>IF(TRIM(E354)="","",TRIM(E354)&amp;IF(TRIM(F354)="",""," — "&amp;TRIM(F354)))</f>
        <v/>
      </c>
      <c r="X354" s="9">
        <f>IF(W354="","",IF(COUNTIF($W$2:W354,W354)=1,MAX($X$1:X353)+1,""))</f>
        <v/>
      </c>
    </row>
    <row r="355">
      <c r="A355" s="26" t="n"/>
      <c r="B355" s="27" t="n"/>
      <c r="C355" s="26" t="n"/>
      <c r="D355" s="28" t="n"/>
      <c r="E355" s="26" t="n"/>
      <c r="F355" s="26" t="n"/>
      <c r="G355" s="29" t="n"/>
      <c r="H355" s="30" t="n"/>
      <c r="I355" s="30" t="n"/>
      <c r="J355" s="17">
        <f>IF(OR(G355="",H355=""),"",(H355+I355)*G355)</f>
        <v/>
      </c>
      <c r="K355" s="30" t="n"/>
      <c r="L355" s="17">
        <f>IF(J355="","",IF(M355="Lunas",0,J355-K355))</f>
        <v/>
      </c>
      <c r="M355" s="26" t="n"/>
      <c r="N355" s="26" t="n"/>
      <c r="O355" s="30" t="n"/>
      <c r="P355" s="28" t="n"/>
      <c r="Q355" s="17">
        <f>IF(J355="","",J355*Trip!$B$5)</f>
        <v/>
      </c>
      <c r="R355" s="30" t="n"/>
      <c r="S355" s="26" t="n"/>
      <c r="U355" s="9">
        <f>IF(TRIM(C355)="","",TRIM(C355)&amp;" | "&amp;TRIM(D355))</f>
        <v/>
      </c>
      <c r="V355" s="9">
        <f>IF(U355="","",IF(COUNTIF($U$2:U355,U355)=1,MAX($V$1:V354)+1,""))</f>
        <v/>
      </c>
      <c r="W355" s="9">
        <f>IF(TRIM(E355)="","",TRIM(E355)&amp;IF(TRIM(F355)="",""," — "&amp;TRIM(F355)))</f>
        <v/>
      </c>
      <c r="X355" s="9">
        <f>IF(W355="","",IF(COUNTIF($W$2:W355,W355)=1,MAX($X$1:X354)+1,""))</f>
        <v/>
      </c>
    </row>
    <row r="356">
      <c r="A356" s="26" t="n"/>
      <c r="B356" s="27" t="n"/>
      <c r="C356" s="26" t="n"/>
      <c r="D356" s="28" t="n"/>
      <c r="E356" s="26" t="n"/>
      <c r="F356" s="26" t="n"/>
      <c r="G356" s="29" t="n"/>
      <c r="H356" s="30" t="n"/>
      <c r="I356" s="30" t="n"/>
      <c r="J356" s="17">
        <f>IF(OR(G356="",H356=""),"",(H356+I356)*G356)</f>
        <v/>
      </c>
      <c r="K356" s="30" t="n"/>
      <c r="L356" s="17">
        <f>IF(J356="","",IF(M356="Lunas",0,J356-K356))</f>
        <v/>
      </c>
      <c r="M356" s="26" t="n"/>
      <c r="N356" s="26" t="n"/>
      <c r="O356" s="30" t="n"/>
      <c r="P356" s="28" t="n"/>
      <c r="Q356" s="17">
        <f>IF(J356="","",J356*Trip!$B$5)</f>
        <v/>
      </c>
      <c r="R356" s="30" t="n"/>
      <c r="S356" s="26" t="n"/>
      <c r="U356" s="9">
        <f>IF(TRIM(C356)="","",TRIM(C356)&amp;" | "&amp;TRIM(D356))</f>
        <v/>
      </c>
      <c r="V356" s="9">
        <f>IF(U356="","",IF(COUNTIF($U$2:U356,U356)=1,MAX($V$1:V355)+1,""))</f>
        <v/>
      </c>
      <c r="W356" s="9">
        <f>IF(TRIM(E356)="","",TRIM(E356)&amp;IF(TRIM(F356)="",""," — "&amp;TRIM(F356)))</f>
        <v/>
      </c>
      <c r="X356" s="9">
        <f>IF(W356="","",IF(COUNTIF($W$2:W356,W356)=1,MAX($X$1:X355)+1,""))</f>
        <v/>
      </c>
    </row>
    <row r="357">
      <c r="A357" s="26" t="n"/>
      <c r="B357" s="27" t="n"/>
      <c r="C357" s="26" t="n"/>
      <c r="D357" s="28" t="n"/>
      <c r="E357" s="26" t="n"/>
      <c r="F357" s="26" t="n"/>
      <c r="G357" s="29" t="n"/>
      <c r="H357" s="30" t="n"/>
      <c r="I357" s="30" t="n"/>
      <c r="J357" s="17">
        <f>IF(OR(G357="",H357=""),"",(H357+I357)*G357)</f>
        <v/>
      </c>
      <c r="K357" s="30" t="n"/>
      <c r="L357" s="17">
        <f>IF(J357="","",IF(M357="Lunas",0,J357-K357))</f>
        <v/>
      </c>
      <c r="M357" s="26" t="n"/>
      <c r="N357" s="26" t="n"/>
      <c r="O357" s="30" t="n"/>
      <c r="P357" s="28" t="n"/>
      <c r="Q357" s="17">
        <f>IF(J357="","",J357*Trip!$B$5)</f>
        <v/>
      </c>
      <c r="R357" s="30" t="n"/>
      <c r="S357" s="26" t="n"/>
      <c r="U357" s="9">
        <f>IF(TRIM(C357)="","",TRIM(C357)&amp;" | "&amp;TRIM(D357))</f>
        <v/>
      </c>
      <c r="V357" s="9">
        <f>IF(U357="","",IF(COUNTIF($U$2:U357,U357)=1,MAX($V$1:V356)+1,""))</f>
        <v/>
      </c>
      <c r="W357" s="9">
        <f>IF(TRIM(E357)="","",TRIM(E357)&amp;IF(TRIM(F357)="",""," — "&amp;TRIM(F357)))</f>
        <v/>
      </c>
      <c r="X357" s="9">
        <f>IF(W357="","",IF(COUNTIF($W$2:W357,W357)=1,MAX($X$1:X356)+1,""))</f>
        <v/>
      </c>
    </row>
    <row r="358">
      <c r="A358" s="26" t="n"/>
      <c r="B358" s="27" t="n"/>
      <c r="C358" s="26" t="n"/>
      <c r="D358" s="28" t="n"/>
      <c r="E358" s="26" t="n"/>
      <c r="F358" s="26" t="n"/>
      <c r="G358" s="29" t="n"/>
      <c r="H358" s="30" t="n"/>
      <c r="I358" s="30" t="n"/>
      <c r="J358" s="17">
        <f>IF(OR(G358="",H358=""),"",(H358+I358)*G358)</f>
        <v/>
      </c>
      <c r="K358" s="30" t="n"/>
      <c r="L358" s="17">
        <f>IF(J358="","",IF(M358="Lunas",0,J358-K358))</f>
        <v/>
      </c>
      <c r="M358" s="26" t="n"/>
      <c r="N358" s="26" t="n"/>
      <c r="O358" s="30" t="n"/>
      <c r="P358" s="28" t="n"/>
      <c r="Q358" s="17">
        <f>IF(J358="","",J358*Trip!$B$5)</f>
        <v/>
      </c>
      <c r="R358" s="30" t="n"/>
      <c r="S358" s="26" t="n"/>
      <c r="U358" s="9">
        <f>IF(TRIM(C358)="","",TRIM(C358)&amp;" | "&amp;TRIM(D358))</f>
        <v/>
      </c>
      <c r="V358" s="9">
        <f>IF(U358="","",IF(COUNTIF($U$2:U358,U358)=1,MAX($V$1:V357)+1,""))</f>
        <v/>
      </c>
      <c r="W358" s="9">
        <f>IF(TRIM(E358)="","",TRIM(E358)&amp;IF(TRIM(F358)="",""," — "&amp;TRIM(F358)))</f>
        <v/>
      </c>
      <c r="X358" s="9">
        <f>IF(W358="","",IF(COUNTIF($W$2:W358,W358)=1,MAX($X$1:X357)+1,""))</f>
        <v/>
      </c>
    </row>
    <row r="359">
      <c r="A359" s="26" t="n"/>
      <c r="B359" s="27" t="n"/>
      <c r="C359" s="26" t="n"/>
      <c r="D359" s="28" t="n"/>
      <c r="E359" s="26" t="n"/>
      <c r="F359" s="26" t="n"/>
      <c r="G359" s="29" t="n"/>
      <c r="H359" s="30" t="n"/>
      <c r="I359" s="30" t="n"/>
      <c r="J359" s="17">
        <f>IF(OR(G359="",H359=""),"",(H359+I359)*G359)</f>
        <v/>
      </c>
      <c r="K359" s="30" t="n"/>
      <c r="L359" s="17">
        <f>IF(J359="","",IF(M359="Lunas",0,J359-K359))</f>
        <v/>
      </c>
      <c r="M359" s="26" t="n"/>
      <c r="N359" s="26" t="n"/>
      <c r="O359" s="30" t="n"/>
      <c r="P359" s="28" t="n"/>
      <c r="Q359" s="17">
        <f>IF(J359="","",J359*Trip!$B$5)</f>
        <v/>
      </c>
      <c r="R359" s="30" t="n"/>
      <c r="S359" s="26" t="n"/>
      <c r="U359" s="9">
        <f>IF(TRIM(C359)="","",TRIM(C359)&amp;" | "&amp;TRIM(D359))</f>
        <v/>
      </c>
      <c r="V359" s="9">
        <f>IF(U359="","",IF(COUNTIF($U$2:U359,U359)=1,MAX($V$1:V358)+1,""))</f>
        <v/>
      </c>
      <c r="W359" s="9">
        <f>IF(TRIM(E359)="","",TRIM(E359)&amp;IF(TRIM(F359)="",""," — "&amp;TRIM(F359)))</f>
        <v/>
      </c>
      <c r="X359" s="9">
        <f>IF(W359="","",IF(COUNTIF($W$2:W359,W359)=1,MAX($X$1:X358)+1,""))</f>
        <v/>
      </c>
    </row>
    <row r="360">
      <c r="A360" s="26" t="n"/>
      <c r="B360" s="27" t="n"/>
      <c r="C360" s="26" t="n"/>
      <c r="D360" s="28" t="n"/>
      <c r="E360" s="26" t="n"/>
      <c r="F360" s="26" t="n"/>
      <c r="G360" s="29" t="n"/>
      <c r="H360" s="30" t="n"/>
      <c r="I360" s="30" t="n"/>
      <c r="J360" s="17">
        <f>IF(OR(G360="",H360=""),"",(H360+I360)*G360)</f>
        <v/>
      </c>
      <c r="K360" s="30" t="n"/>
      <c r="L360" s="17">
        <f>IF(J360="","",IF(M360="Lunas",0,J360-K360))</f>
        <v/>
      </c>
      <c r="M360" s="26" t="n"/>
      <c r="N360" s="26" t="n"/>
      <c r="O360" s="30" t="n"/>
      <c r="P360" s="28" t="n"/>
      <c r="Q360" s="17">
        <f>IF(J360="","",J360*Trip!$B$5)</f>
        <v/>
      </c>
      <c r="R360" s="30" t="n"/>
      <c r="S360" s="26" t="n"/>
      <c r="U360" s="9">
        <f>IF(TRIM(C360)="","",TRIM(C360)&amp;" | "&amp;TRIM(D360))</f>
        <v/>
      </c>
      <c r="V360" s="9">
        <f>IF(U360="","",IF(COUNTIF($U$2:U360,U360)=1,MAX($V$1:V359)+1,""))</f>
        <v/>
      </c>
      <c r="W360" s="9">
        <f>IF(TRIM(E360)="","",TRIM(E360)&amp;IF(TRIM(F360)="",""," — "&amp;TRIM(F360)))</f>
        <v/>
      </c>
      <c r="X360" s="9">
        <f>IF(W360="","",IF(COUNTIF($W$2:W360,W360)=1,MAX($X$1:X359)+1,""))</f>
        <v/>
      </c>
    </row>
    <row r="361">
      <c r="A361" s="26" t="n"/>
      <c r="B361" s="27" t="n"/>
      <c r="C361" s="26" t="n"/>
      <c r="D361" s="28" t="n"/>
      <c r="E361" s="26" t="n"/>
      <c r="F361" s="26" t="n"/>
      <c r="G361" s="29" t="n"/>
      <c r="H361" s="30" t="n"/>
      <c r="I361" s="30" t="n"/>
      <c r="J361" s="17">
        <f>IF(OR(G361="",H361=""),"",(H361+I361)*G361)</f>
        <v/>
      </c>
      <c r="K361" s="30" t="n"/>
      <c r="L361" s="17">
        <f>IF(J361="","",IF(M361="Lunas",0,J361-K361))</f>
        <v/>
      </c>
      <c r="M361" s="26" t="n"/>
      <c r="N361" s="26" t="n"/>
      <c r="O361" s="30" t="n"/>
      <c r="P361" s="28" t="n"/>
      <c r="Q361" s="17">
        <f>IF(J361="","",J361*Trip!$B$5)</f>
        <v/>
      </c>
      <c r="R361" s="30" t="n"/>
      <c r="S361" s="26" t="n"/>
      <c r="U361" s="9">
        <f>IF(TRIM(C361)="","",TRIM(C361)&amp;" | "&amp;TRIM(D361))</f>
        <v/>
      </c>
      <c r="V361" s="9">
        <f>IF(U361="","",IF(COUNTIF($U$2:U361,U361)=1,MAX($V$1:V360)+1,""))</f>
        <v/>
      </c>
      <c r="W361" s="9">
        <f>IF(TRIM(E361)="","",TRIM(E361)&amp;IF(TRIM(F361)="",""," — "&amp;TRIM(F361)))</f>
        <v/>
      </c>
      <c r="X361" s="9">
        <f>IF(W361="","",IF(COUNTIF($W$2:W361,W361)=1,MAX($X$1:X360)+1,""))</f>
        <v/>
      </c>
    </row>
    <row r="362">
      <c r="A362" s="26" t="n"/>
      <c r="B362" s="27" t="n"/>
      <c r="C362" s="26" t="n"/>
      <c r="D362" s="28" t="n"/>
      <c r="E362" s="26" t="n"/>
      <c r="F362" s="26" t="n"/>
      <c r="G362" s="29" t="n"/>
      <c r="H362" s="30" t="n"/>
      <c r="I362" s="30" t="n"/>
      <c r="J362" s="17">
        <f>IF(OR(G362="",H362=""),"",(H362+I362)*G362)</f>
        <v/>
      </c>
      <c r="K362" s="30" t="n"/>
      <c r="L362" s="17">
        <f>IF(J362="","",IF(M362="Lunas",0,J362-K362))</f>
        <v/>
      </c>
      <c r="M362" s="26" t="n"/>
      <c r="N362" s="26" t="n"/>
      <c r="O362" s="30" t="n"/>
      <c r="P362" s="28" t="n"/>
      <c r="Q362" s="17">
        <f>IF(J362="","",J362*Trip!$B$5)</f>
        <v/>
      </c>
      <c r="R362" s="30" t="n"/>
      <c r="S362" s="26" t="n"/>
      <c r="U362" s="9">
        <f>IF(TRIM(C362)="","",TRIM(C362)&amp;" | "&amp;TRIM(D362))</f>
        <v/>
      </c>
      <c r="V362" s="9">
        <f>IF(U362="","",IF(COUNTIF($U$2:U362,U362)=1,MAX($V$1:V361)+1,""))</f>
        <v/>
      </c>
      <c r="W362" s="9">
        <f>IF(TRIM(E362)="","",TRIM(E362)&amp;IF(TRIM(F362)="",""," — "&amp;TRIM(F362)))</f>
        <v/>
      </c>
      <c r="X362" s="9">
        <f>IF(W362="","",IF(COUNTIF($W$2:W362,W362)=1,MAX($X$1:X361)+1,""))</f>
        <v/>
      </c>
    </row>
    <row r="363">
      <c r="A363" s="26" t="n"/>
      <c r="B363" s="27" t="n"/>
      <c r="C363" s="26" t="n"/>
      <c r="D363" s="28" t="n"/>
      <c r="E363" s="26" t="n"/>
      <c r="F363" s="26" t="n"/>
      <c r="G363" s="29" t="n"/>
      <c r="H363" s="30" t="n"/>
      <c r="I363" s="30" t="n"/>
      <c r="J363" s="17">
        <f>IF(OR(G363="",H363=""),"",(H363+I363)*G363)</f>
        <v/>
      </c>
      <c r="K363" s="30" t="n"/>
      <c r="L363" s="17">
        <f>IF(J363="","",IF(M363="Lunas",0,J363-K363))</f>
        <v/>
      </c>
      <c r="M363" s="26" t="n"/>
      <c r="N363" s="26" t="n"/>
      <c r="O363" s="30" t="n"/>
      <c r="P363" s="28" t="n"/>
      <c r="Q363" s="17">
        <f>IF(J363="","",J363*Trip!$B$5)</f>
        <v/>
      </c>
      <c r="R363" s="30" t="n"/>
      <c r="S363" s="26" t="n"/>
      <c r="U363" s="9">
        <f>IF(TRIM(C363)="","",TRIM(C363)&amp;" | "&amp;TRIM(D363))</f>
        <v/>
      </c>
      <c r="V363" s="9">
        <f>IF(U363="","",IF(COUNTIF($U$2:U363,U363)=1,MAX($V$1:V362)+1,""))</f>
        <v/>
      </c>
      <c r="W363" s="9">
        <f>IF(TRIM(E363)="","",TRIM(E363)&amp;IF(TRIM(F363)="",""," — "&amp;TRIM(F363)))</f>
        <v/>
      </c>
      <c r="X363" s="9">
        <f>IF(W363="","",IF(COUNTIF($W$2:W363,W363)=1,MAX($X$1:X362)+1,""))</f>
        <v/>
      </c>
    </row>
    <row r="364">
      <c r="A364" s="26" t="n"/>
      <c r="B364" s="27" t="n"/>
      <c r="C364" s="26" t="n"/>
      <c r="D364" s="28" t="n"/>
      <c r="E364" s="26" t="n"/>
      <c r="F364" s="26" t="n"/>
      <c r="G364" s="29" t="n"/>
      <c r="H364" s="30" t="n"/>
      <c r="I364" s="30" t="n"/>
      <c r="J364" s="17">
        <f>IF(OR(G364="",H364=""),"",(H364+I364)*G364)</f>
        <v/>
      </c>
      <c r="K364" s="30" t="n"/>
      <c r="L364" s="17">
        <f>IF(J364="","",IF(M364="Lunas",0,J364-K364))</f>
        <v/>
      </c>
      <c r="M364" s="26" t="n"/>
      <c r="N364" s="26" t="n"/>
      <c r="O364" s="30" t="n"/>
      <c r="P364" s="28" t="n"/>
      <c r="Q364" s="17">
        <f>IF(J364="","",J364*Trip!$B$5)</f>
        <v/>
      </c>
      <c r="R364" s="30" t="n"/>
      <c r="S364" s="26" t="n"/>
      <c r="U364" s="9">
        <f>IF(TRIM(C364)="","",TRIM(C364)&amp;" | "&amp;TRIM(D364))</f>
        <v/>
      </c>
      <c r="V364" s="9">
        <f>IF(U364="","",IF(COUNTIF($U$2:U364,U364)=1,MAX($V$1:V363)+1,""))</f>
        <v/>
      </c>
      <c r="W364" s="9">
        <f>IF(TRIM(E364)="","",TRIM(E364)&amp;IF(TRIM(F364)="",""," — "&amp;TRIM(F364)))</f>
        <v/>
      </c>
      <c r="X364" s="9">
        <f>IF(W364="","",IF(COUNTIF($W$2:W364,W364)=1,MAX($X$1:X363)+1,""))</f>
        <v/>
      </c>
    </row>
    <row r="365">
      <c r="A365" s="26" t="n"/>
      <c r="B365" s="27" t="n"/>
      <c r="C365" s="26" t="n"/>
      <c r="D365" s="28" t="n"/>
      <c r="E365" s="26" t="n"/>
      <c r="F365" s="26" t="n"/>
      <c r="G365" s="29" t="n"/>
      <c r="H365" s="30" t="n"/>
      <c r="I365" s="30" t="n"/>
      <c r="J365" s="17">
        <f>IF(OR(G365="",H365=""),"",(H365+I365)*G365)</f>
        <v/>
      </c>
      <c r="K365" s="30" t="n"/>
      <c r="L365" s="17">
        <f>IF(J365="","",IF(M365="Lunas",0,J365-K365))</f>
        <v/>
      </c>
      <c r="M365" s="26" t="n"/>
      <c r="N365" s="26" t="n"/>
      <c r="O365" s="30" t="n"/>
      <c r="P365" s="28" t="n"/>
      <c r="Q365" s="17">
        <f>IF(J365="","",J365*Trip!$B$5)</f>
        <v/>
      </c>
      <c r="R365" s="30" t="n"/>
      <c r="S365" s="26" t="n"/>
      <c r="U365" s="9">
        <f>IF(TRIM(C365)="","",TRIM(C365)&amp;" | "&amp;TRIM(D365))</f>
        <v/>
      </c>
      <c r="V365" s="9">
        <f>IF(U365="","",IF(COUNTIF($U$2:U365,U365)=1,MAX($V$1:V364)+1,""))</f>
        <v/>
      </c>
      <c r="W365" s="9">
        <f>IF(TRIM(E365)="","",TRIM(E365)&amp;IF(TRIM(F365)="",""," — "&amp;TRIM(F365)))</f>
        <v/>
      </c>
      <c r="X365" s="9">
        <f>IF(W365="","",IF(COUNTIF($W$2:W365,W365)=1,MAX($X$1:X364)+1,""))</f>
        <v/>
      </c>
    </row>
    <row r="366">
      <c r="A366" s="26" t="n"/>
      <c r="B366" s="27" t="n"/>
      <c r="C366" s="26" t="n"/>
      <c r="D366" s="28" t="n"/>
      <c r="E366" s="26" t="n"/>
      <c r="F366" s="26" t="n"/>
      <c r="G366" s="29" t="n"/>
      <c r="H366" s="30" t="n"/>
      <c r="I366" s="30" t="n"/>
      <c r="J366" s="17">
        <f>IF(OR(G366="",H366=""),"",(H366+I366)*G366)</f>
        <v/>
      </c>
      <c r="K366" s="30" t="n"/>
      <c r="L366" s="17">
        <f>IF(J366="","",IF(M366="Lunas",0,J366-K366))</f>
        <v/>
      </c>
      <c r="M366" s="26" t="n"/>
      <c r="N366" s="26" t="n"/>
      <c r="O366" s="30" t="n"/>
      <c r="P366" s="28" t="n"/>
      <c r="Q366" s="17">
        <f>IF(J366="","",J366*Trip!$B$5)</f>
        <v/>
      </c>
      <c r="R366" s="30" t="n"/>
      <c r="S366" s="26" t="n"/>
      <c r="U366" s="9">
        <f>IF(TRIM(C366)="","",TRIM(C366)&amp;" | "&amp;TRIM(D366))</f>
        <v/>
      </c>
      <c r="V366" s="9">
        <f>IF(U366="","",IF(COUNTIF($U$2:U366,U366)=1,MAX($V$1:V365)+1,""))</f>
        <v/>
      </c>
      <c r="W366" s="9">
        <f>IF(TRIM(E366)="","",TRIM(E366)&amp;IF(TRIM(F366)="",""," — "&amp;TRIM(F366)))</f>
        <v/>
      </c>
      <c r="X366" s="9">
        <f>IF(W366="","",IF(COUNTIF($W$2:W366,W366)=1,MAX($X$1:X365)+1,""))</f>
        <v/>
      </c>
    </row>
    <row r="367">
      <c r="A367" s="26" t="n"/>
      <c r="B367" s="27" t="n"/>
      <c r="C367" s="26" t="n"/>
      <c r="D367" s="28" t="n"/>
      <c r="E367" s="26" t="n"/>
      <c r="F367" s="26" t="n"/>
      <c r="G367" s="29" t="n"/>
      <c r="H367" s="30" t="n"/>
      <c r="I367" s="30" t="n"/>
      <c r="J367" s="17">
        <f>IF(OR(G367="",H367=""),"",(H367+I367)*G367)</f>
        <v/>
      </c>
      <c r="K367" s="30" t="n"/>
      <c r="L367" s="17">
        <f>IF(J367="","",IF(M367="Lunas",0,J367-K367))</f>
        <v/>
      </c>
      <c r="M367" s="26" t="n"/>
      <c r="N367" s="26" t="n"/>
      <c r="O367" s="30" t="n"/>
      <c r="P367" s="28" t="n"/>
      <c r="Q367" s="17">
        <f>IF(J367="","",J367*Trip!$B$5)</f>
        <v/>
      </c>
      <c r="R367" s="30" t="n"/>
      <c r="S367" s="26" t="n"/>
      <c r="U367" s="9">
        <f>IF(TRIM(C367)="","",TRIM(C367)&amp;" | "&amp;TRIM(D367))</f>
        <v/>
      </c>
      <c r="V367" s="9">
        <f>IF(U367="","",IF(COUNTIF($U$2:U367,U367)=1,MAX($V$1:V366)+1,""))</f>
        <v/>
      </c>
      <c r="W367" s="9">
        <f>IF(TRIM(E367)="","",TRIM(E367)&amp;IF(TRIM(F367)="",""," — "&amp;TRIM(F367)))</f>
        <v/>
      </c>
      <c r="X367" s="9">
        <f>IF(W367="","",IF(COUNTIF($W$2:W367,W367)=1,MAX($X$1:X366)+1,""))</f>
        <v/>
      </c>
    </row>
    <row r="368">
      <c r="A368" s="26" t="n"/>
      <c r="B368" s="27" t="n"/>
      <c r="C368" s="26" t="n"/>
      <c r="D368" s="28" t="n"/>
      <c r="E368" s="26" t="n"/>
      <c r="F368" s="26" t="n"/>
      <c r="G368" s="29" t="n"/>
      <c r="H368" s="30" t="n"/>
      <c r="I368" s="30" t="n"/>
      <c r="J368" s="17">
        <f>IF(OR(G368="",H368=""),"",(H368+I368)*G368)</f>
        <v/>
      </c>
      <c r="K368" s="30" t="n"/>
      <c r="L368" s="17">
        <f>IF(J368="","",IF(M368="Lunas",0,J368-K368))</f>
        <v/>
      </c>
      <c r="M368" s="26" t="n"/>
      <c r="N368" s="26" t="n"/>
      <c r="O368" s="30" t="n"/>
      <c r="P368" s="28" t="n"/>
      <c r="Q368" s="17">
        <f>IF(J368="","",J368*Trip!$B$5)</f>
        <v/>
      </c>
      <c r="R368" s="30" t="n"/>
      <c r="S368" s="26" t="n"/>
      <c r="U368" s="9">
        <f>IF(TRIM(C368)="","",TRIM(C368)&amp;" | "&amp;TRIM(D368))</f>
        <v/>
      </c>
      <c r="V368" s="9">
        <f>IF(U368="","",IF(COUNTIF($U$2:U368,U368)=1,MAX($V$1:V367)+1,""))</f>
        <v/>
      </c>
      <c r="W368" s="9">
        <f>IF(TRIM(E368)="","",TRIM(E368)&amp;IF(TRIM(F368)="",""," — "&amp;TRIM(F368)))</f>
        <v/>
      </c>
      <c r="X368" s="9">
        <f>IF(W368="","",IF(COUNTIF($W$2:W368,W368)=1,MAX($X$1:X367)+1,""))</f>
        <v/>
      </c>
    </row>
    <row r="369">
      <c r="A369" s="26" t="n"/>
      <c r="B369" s="27" t="n"/>
      <c r="C369" s="26" t="n"/>
      <c r="D369" s="28" t="n"/>
      <c r="E369" s="26" t="n"/>
      <c r="F369" s="26" t="n"/>
      <c r="G369" s="29" t="n"/>
      <c r="H369" s="30" t="n"/>
      <c r="I369" s="30" t="n"/>
      <c r="J369" s="17">
        <f>IF(OR(G369="",H369=""),"",(H369+I369)*G369)</f>
        <v/>
      </c>
      <c r="K369" s="30" t="n"/>
      <c r="L369" s="17">
        <f>IF(J369="","",IF(M369="Lunas",0,J369-K369))</f>
        <v/>
      </c>
      <c r="M369" s="26" t="n"/>
      <c r="N369" s="26" t="n"/>
      <c r="O369" s="30" t="n"/>
      <c r="P369" s="28" t="n"/>
      <c r="Q369" s="17">
        <f>IF(J369="","",J369*Trip!$B$5)</f>
        <v/>
      </c>
      <c r="R369" s="30" t="n"/>
      <c r="S369" s="26" t="n"/>
      <c r="U369" s="9">
        <f>IF(TRIM(C369)="","",TRIM(C369)&amp;" | "&amp;TRIM(D369))</f>
        <v/>
      </c>
      <c r="V369" s="9">
        <f>IF(U369="","",IF(COUNTIF($U$2:U369,U369)=1,MAX($V$1:V368)+1,""))</f>
        <v/>
      </c>
      <c r="W369" s="9">
        <f>IF(TRIM(E369)="","",TRIM(E369)&amp;IF(TRIM(F369)="",""," — "&amp;TRIM(F369)))</f>
        <v/>
      </c>
      <c r="X369" s="9">
        <f>IF(W369="","",IF(COUNTIF($W$2:W369,W369)=1,MAX($X$1:X368)+1,""))</f>
        <v/>
      </c>
    </row>
    <row r="370">
      <c r="A370" s="26" t="n"/>
      <c r="B370" s="27" t="n"/>
      <c r="C370" s="26" t="n"/>
      <c r="D370" s="28" t="n"/>
      <c r="E370" s="26" t="n"/>
      <c r="F370" s="26" t="n"/>
      <c r="G370" s="29" t="n"/>
      <c r="H370" s="30" t="n"/>
      <c r="I370" s="30" t="n"/>
      <c r="J370" s="17">
        <f>IF(OR(G370="",H370=""),"",(H370+I370)*G370)</f>
        <v/>
      </c>
      <c r="K370" s="30" t="n"/>
      <c r="L370" s="17">
        <f>IF(J370="","",IF(M370="Lunas",0,J370-K370))</f>
        <v/>
      </c>
      <c r="M370" s="26" t="n"/>
      <c r="N370" s="26" t="n"/>
      <c r="O370" s="30" t="n"/>
      <c r="P370" s="28" t="n"/>
      <c r="Q370" s="17">
        <f>IF(J370="","",J370*Trip!$B$5)</f>
        <v/>
      </c>
      <c r="R370" s="30" t="n"/>
      <c r="S370" s="26" t="n"/>
      <c r="U370" s="9">
        <f>IF(TRIM(C370)="","",TRIM(C370)&amp;" | "&amp;TRIM(D370))</f>
        <v/>
      </c>
      <c r="V370" s="9">
        <f>IF(U370="","",IF(COUNTIF($U$2:U370,U370)=1,MAX($V$1:V369)+1,""))</f>
        <v/>
      </c>
      <c r="W370" s="9">
        <f>IF(TRIM(E370)="","",TRIM(E370)&amp;IF(TRIM(F370)="",""," — "&amp;TRIM(F370)))</f>
        <v/>
      </c>
      <c r="X370" s="9">
        <f>IF(W370="","",IF(COUNTIF($W$2:W370,W370)=1,MAX($X$1:X369)+1,""))</f>
        <v/>
      </c>
    </row>
    <row r="371">
      <c r="A371" s="26" t="n"/>
      <c r="B371" s="27" t="n"/>
      <c r="C371" s="26" t="n"/>
      <c r="D371" s="28" t="n"/>
      <c r="E371" s="26" t="n"/>
      <c r="F371" s="26" t="n"/>
      <c r="G371" s="29" t="n"/>
      <c r="H371" s="30" t="n"/>
      <c r="I371" s="30" t="n"/>
      <c r="J371" s="17">
        <f>IF(OR(G371="",H371=""),"",(H371+I371)*G371)</f>
        <v/>
      </c>
      <c r="K371" s="30" t="n"/>
      <c r="L371" s="17">
        <f>IF(J371="","",IF(M371="Lunas",0,J371-K371))</f>
        <v/>
      </c>
      <c r="M371" s="26" t="n"/>
      <c r="N371" s="26" t="n"/>
      <c r="O371" s="30" t="n"/>
      <c r="P371" s="28" t="n"/>
      <c r="Q371" s="17">
        <f>IF(J371="","",J371*Trip!$B$5)</f>
        <v/>
      </c>
      <c r="R371" s="30" t="n"/>
      <c r="S371" s="26" t="n"/>
      <c r="U371" s="9">
        <f>IF(TRIM(C371)="","",TRIM(C371)&amp;" | "&amp;TRIM(D371))</f>
        <v/>
      </c>
      <c r="V371" s="9">
        <f>IF(U371="","",IF(COUNTIF($U$2:U371,U371)=1,MAX($V$1:V370)+1,""))</f>
        <v/>
      </c>
      <c r="W371" s="9">
        <f>IF(TRIM(E371)="","",TRIM(E371)&amp;IF(TRIM(F371)="",""," — "&amp;TRIM(F371)))</f>
        <v/>
      </c>
      <c r="X371" s="9">
        <f>IF(W371="","",IF(COUNTIF($W$2:W371,W371)=1,MAX($X$1:X370)+1,""))</f>
        <v/>
      </c>
    </row>
    <row r="372">
      <c r="A372" s="26" t="n"/>
      <c r="B372" s="27" t="n"/>
      <c r="C372" s="26" t="n"/>
      <c r="D372" s="28" t="n"/>
      <c r="E372" s="26" t="n"/>
      <c r="F372" s="26" t="n"/>
      <c r="G372" s="29" t="n"/>
      <c r="H372" s="30" t="n"/>
      <c r="I372" s="30" t="n"/>
      <c r="J372" s="17">
        <f>IF(OR(G372="",H372=""),"",(H372+I372)*G372)</f>
        <v/>
      </c>
      <c r="K372" s="30" t="n"/>
      <c r="L372" s="17">
        <f>IF(J372="","",IF(M372="Lunas",0,J372-K372))</f>
        <v/>
      </c>
      <c r="M372" s="26" t="n"/>
      <c r="N372" s="26" t="n"/>
      <c r="O372" s="30" t="n"/>
      <c r="P372" s="28" t="n"/>
      <c r="Q372" s="17">
        <f>IF(J372="","",J372*Trip!$B$5)</f>
        <v/>
      </c>
      <c r="R372" s="30" t="n"/>
      <c r="S372" s="26" t="n"/>
      <c r="U372" s="9">
        <f>IF(TRIM(C372)="","",TRIM(C372)&amp;" | "&amp;TRIM(D372))</f>
        <v/>
      </c>
      <c r="V372" s="9">
        <f>IF(U372="","",IF(COUNTIF($U$2:U372,U372)=1,MAX($V$1:V371)+1,""))</f>
        <v/>
      </c>
      <c r="W372" s="9">
        <f>IF(TRIM(E372)="","",TRIM(E372)&amp;IF(TRIM(F372)="",""," — "&amp;TRIM(F372)))</f>
        <v/>
      </c>
      <c r="X372" s="9">
        <f>IF(W372="","",IF(COUNTIF($W$2:W372,W372)=1,MAX($X$1:X371)+1,""))</f>
        <v/>
      </c>
    </row>
    <row r="373">
      <c r="A373" s="26" t="n"/>
      <c r="B373" s="27" t="n"/>
      <c r="C373" s="26" t="n"/>
      <c r="D373" s="28" t="n"/>
      <c r="E373" s="26" t="n"/>
      <c r="F373" s="26" t="n"/>
      <c r="G373" s="29" t="n"/>
      <c r="H373" s="30" t="n"/>
      <c r="I373" s="30" t="n"/>
      <c r="J373" s="17">
        <f>IF(OR(G373="",H373=""),"",(H373+I373)*G373)</f>
        <v/>
      </c>
      <c r="K373" s="30" t="n"/>
      <c r="L373" s="17">
        <f>IF(J373="","",IF(M373="Lunas",0,J373-K373))</f>
        <v/>
      </c>
      <c r="M373" s="26" t="n"/>
      <c r="N373" s="26" t="n"/>
      <c r="O373" s="30" t="n"/>
      <c r="P373" s="28" t="n"/>
      <c r="Q373" s="17">
        <f>IF(J373="","",J373*Trip!$B$5)</f>
        <v/>
      </c>
      <c r="R373" s="30" t="n"/>
      <c r="S373" s="26" t="n"/>
      <c r="U373" s="9">
        <f>IF(TRIM(C373)="","",TRIM(C373)&amp;" | "&amp;TRIM(D373))</f>
        <v/>
      </c>
      <c r="V373" s="9">
        <f>IF(U373="","",IF(COUNTIF($U$2:U373,U373)=1,MAX($V$1:V372)+1,""))</f>
        <v/>
      </c>
      <c r="W373" s="9">
        <f>IF(TRIM(E373)="","",TRIM(E373)&amp;IF(TRIM(F373)="",""," — "&amp;TRIM(F373)))</f>
        <v/>
      </c>
      <c r="X373" s="9">
        <f>IF(W373="","",IF(COUNTIF($W$2:W373,W373)=1,MAX($X$1:X372)+1,""))</f>
        <v/>
      </c>
    </row>
    <row r="374">
      <c r="A374" s="26" t="n"/>
      <c r="B374" s="27" t="n"/>
      <c r="C374" s="26" t="n"/>
      <c r="D374" s="28" t="n"/>
      <c r="E374" s="26" t="n"/>
      <c r="F374" s="26" t="n"/>
      <c r="G374" s="29" t="n"/>
      <c r="H374" s="30" t="n"/>
      <c r="I374" s="30" t="n"/>
      <c r="J374" s="17">
        <f>IF(OR(G374="",H374=""),"",(H374+I374)*G374)</f>
        <v/>
      </c>
      <c r="K374" s="30" t="n"/>
      <c r="L374" s="17">
        <f>IF(J374="","",IF(M374="Lunas",0,J374-K374))</f>
        <v/>
      </c>
      <c r="M374" s="26" t="n"/>
      <c r="N374" s="26" t="n"/>
      <c r="O374" s="30" t="n"/>
      <c r="P374" s="28" t="n"/>
      <c r="Q374" s="17">
        <f>IF(J374="","",J374*Trip!$B$5)</f>
        <v/>
      </c>
      <c r="R374" s="30" t="n"/>
      <c r="S374" s="26" t="n"/>
      <c r="U374" s="9">
        <f>IF(TRIM(C374)="","",TRIM(C374)&amp;" | "&amp;TRIM(D374))</f>
        <v/>
      </c>
      <c r="V374" s="9">
        <f>IF(U374="","",IF(COUNTIF($U$2:U374,U374)=1,MAX($V$1:V373)+1,""))</f>
        <v/>
      </c>
      <c r="W374" s="9">
        <f>IF(TRIM(E374)="","",TRIM(E374)&amp;IF(TRIM(F374)="",""," — "&amp;TRIM(F374)))</f>
        <v/>
      </c>
      <c r="X374" s="9">
        <f>IF(W374="","",IF(COUNTIF($W$2:W374,W374)=1,MAX($X$1:X373)+1,""))</f>
        <v/>
      </c>
    </row>
    <row r="375">
      <c r="A375" s="26" t="n"/>
      <c r="B375" s="27" t="n"/>
      <c r="C375" s="26" t="n"/>
      <c r="D375" s="28" t="n"/>
      <c r="E375" s="26" t="n"/>
      <c r="F375" s="26" t="n"/>
      <c r="G375" s="29" t="n"/>
      <c r="H375" s="30" t="n"/>
      <c r="I375" s="30" t="n"/>
      <c r="J375" s="17">
        <f>IF(OR(G375="",H375=""),"",(H375+I375)*G375)</f>
        <v/>
      </c>
      <c r="K375" s="30" t="n"/>
      <c r="L375" s="17">
        <f>IF(J375="","",IF(M375="Lunas",0,J375-K375))</f>
        <v/>
      </c>
      <c r="M375" s="26" t="n"/>
      <c r="N375" s="26" t="n"/>
      <c r="O375" s="30" t="n"/>
      <c r="P375" s="28" t="n"/>
      <c r="Q375" s="17">
        <f>IF(J375="","",J375*Trip!$B$5)</f>
        <v/>
      </c>
      <c r="R375" s="30" t="n"/>
      <c r="S375" s="26" t="n"/>
      <c r="U375" s="9">
        <f>IF(TRIM(C375)="","",TRIM(C375)&amp;" | "&amp;TRIM(D375))</f>
        <v/>
      </c>
      <c r="V375" s="9">
        <f>IF(U375="","",IF(COUNTIF($U$2:U375,U375)=1,MAX($V$1:V374)+1,""))</f>
        <v/>
      </c>
      <c r="W375" s="9">
        <f>IF(TRIM(E375)="","",TRIM(E375)&amp;IF(TRIM(F375)="",""," — "&amp;TRIM(F375)))</f>
        <v/>
      </c>
      <c r="X375" s="9">
        <f>IF(W375="","",IF(COUNTIF($W$2:W375,W375)=1,MAX($X$1:X374)+1,""))</f>
        <v/>
      </c>
    </row>
    <row r="376">
      <c r="A376" s="26" t="n"/>
      <c r="B376" s="27" t="n"/>
      <c r="C376" s="26" t="n"/>
      <c r="D376" s="28" t="n"/>
      <c r="E376" s="26" t="n"/>
      <c r="F376" s="26" t="n"/>
      <c r="G376" s="29" t="n"/>
      <c r="H376" s="30" t="n"/>
      <c r="I376" s="30" t="n"/>
      <c r="J376" s="17">
        <f>IF(OR(G376="",H376=""),"",(H376+I376)*G376)</f>
        <v/>
      </c>
      <c r="K376" s="30" t="n"/>
      <c r="L376" s="17">
        <f>IF(J376="","",IF(M376="Lunas",0,J376-K376))</f>
        <v/>
      </c>
      <c r="M376" s="26" t="n"/>
      <c r="N376" s="26" t="n"/>
      <c r="O376" s="30" t="n"/>
      <c r="P376" s="28" t="n"/>
      <c r="Q376" s="17">
        <f>IF(J376="","",J376*Trip!$B$5)</f>
        <v/>
      </c>
      <c r="R376" s="30" t="n"/>
      <c r="S376" s="26" t="n"/>
      <c r="U376" s="9">
        <f>IF(TRIM(C376)="","",TRIM(C376)&amp;" | "&amp;TRIM(D376))</f>
        <v/>
      </c>
      <c r="V376" s="9">
        <f>IF(U376="","",IF(COUNTIF($U$2:U376,U376)=1,MAX($V$1:V375)+1,""))</f>
        <v/>
      </c>
      <c r="W376" s="9">
        <f>IF(TRIM(E376)="","",TRIM(E376)&amp;IF(TRIM(F376)="",""," — "&amp;TRIM(F376)))</f>
        <v/>
      </c>
      <c r="X376" s="9">
        <f>IF(W376="","",IF(COUNTIF($W$2:W376,W376)=1,MAX($X$1:X375)+1,""))</f>
        <v/>
      </c>
    </row>
    <row r="377">
      <c r="A377" s="26" t="n"/>
      <c r="B377" s="27" t="n"/>
      <c r="C377" s="26" t="n"/>
      <c r="D377" s="28" t="n"/>
      <c r="E377" s="26" t="n"/>
      <c r="F377" s="26" t="n"/>
      <c r="G377" s="29" t="n"/>
      <c r="H377" s="30" t="n"/>
      <c r="I377" s="30" t="n"/>
      <c r="J377" s="17">
        <f>IF(OR(G377="",H377=""),"",(H377+I377)*G377)</f>
        <v/>
      </c>
      <c r="K377" s="30" t="n"/>
      <c r="L377" s="17">
        <f>IF(J377="","",IF(M377="Lunas",0,J377-K377))</f>
        <v/>
      </c>
      <c r="M377" s="26" t="n"/>
      <c r="N377" s="26" t="n"/>
      <c r="O377" s="30" t="n"/>
      <c r="P377" s="28" t="n"/>
      <c r="Q377" s="17">
        <f>IF(J377="","",J377*Trip!$B$5)</f>
        <v/>
      </c>
      <c r="R377" s="30" t="n"/>
      <c r="S377" s="26" t="n"/>
      <c r="U377" s="9">
        <f>IF(TRIM(C377)="","",TRIM(C377)&amp;" | "&amp;TRIM(D377))</f>
        <v/>
      </c>
      <c r="V377" s="9">
        <f>IF(U377="","",IF(COUNTIF($U$2:U377,U377)=1,MAX($V$1:V376)+1,""))</f>
        <v/>
      </c>
      <c r="W377" s="9">
        <f>IF(TRIM(E377)="","",TRIM(E377)&amp;IF(TRIM(F377)="",""," — "&amp;TRIM(F377)))</f>
        <v/>
      </c>
      <c r="X377" s="9">
        <f>IF(W377="","",IF(COUNTIF($W$2:W377,W377)=1,MAX($X$1:X376)+1,""))</f>
        <v/>
      </c>
    </row>
    <row r="378">
      <c r="A378" s="26" t="n"/>
      <c r="B378" s="27" t="n"/>
      <c r="C378" s="26" t="n"/>
      <c r="D378" s="28" t="n"/>
      <c r="E378" s="26" t="n"/>
      <c r="F378" s="26" t="n"/>
      <c r="G378" s="29" t="n"/>
      <c r="H378" s="30" t="n"/>
      <c r="I378" s="30" t="n"/>
      <c r="J378" s="17">
        <f>IF(OR(G378="",H378=""),"",(H378+I378)*G378)</f>
        <v/>
      </c>
      <c r="K378" s="30" t="n"/>
      <c r="L378" s="17">
        <f>IF(J378="","",IF(M378="Lunas",0,J378-K378))</f>
        <v/>
      </c>
      <c r="M378" s="26" t="n"/>
      <c r="N378" s="26" t="n"/>
      <c r="O378" s="30" t="n"/>
      <c r="P378" s="28" t="n"/>
      <c r="Q378" s="17">
        <f>IF(J378="","",J378*Trip!$B$5)</f>
        <v/>
      </c>
      <c r="R378" s="30" t="n"/>
      <c r="S378" s="26" t="n"/>
      <c r="U378" s="9">
        <f>IF(TRIM(C378)="","",TRIM(C378)&amp;" | "&amp;TRIM(D378))</f>
        <v/>
      </c>
      <c r="V378" s="9">
        <f>IF(U378="","",IF(COUNTIF($U$2:U378,U378)=1,MAX($V$1:V377)+1,""))</f>
        <v/>
      </c>
      <c r="W378" s="9">
        <f>IF(TRIM(E378)="","",TRIM(E378)&amp;IF(TRIM(F378)="",""," — "&amp;TRIM(F378)))</f>
        <v/>
      </c>
      <c r="X378" s="9">
        <f>IF(W378="","",IF(COUNTIF($W$2:W378,W378)=1,MAX($X$1:X377)+1,""))</f>
        <v/>
      </c>
    </row>
    <row r="379">
      <c r="A379" s="26" t="n"/>
      <c r="B379" s="27" t="n"/>
      <c r="C379" s="26" t="n"/>
      <c r="D379" s="28" t="n"/>
      <c r="E379" s="26" t="n"/>
      <c r="F379" s="26" t="n"/>
      <c r="G379" s="29" t="n"/>
      <c r="H379" s="30" t="n"/>
      <c r="I379" s="30" t="n"/>
      <c r="J379" s="17">
        <f>IF(OR(G379="",H379=""),"",(H379+I379)*G379)</f>
        <v/>
      </c>
      <c r="K379" s="30" t="n"/>
      <c r="L379" s="17">
        <f>IF(J379="","",IF(M379="Lunas",0,J379-K379))</f>
        <v/>
      </c>
      <c r="M379" s="26" t="n"/>
      <c r="N379" s="26" t="n"/>
      <c r="O379" s="30" t="n"/>
      <c r="P379" s="28" t="n"/>
      <c r="Q379" s="17">
        <f>IF(J379="","",J379*Trip!$B$5)</f>
        <v/>
      </c>
      <c r="R379" s="30" t="n"/>
      <c r="S379" s="26" t="n"/>
      <c r="U379" s="9">
        <f>IF(TRIM(C379)="","",TRIM(C379)&amp;" | "&amp;TRIM(D379))</f>
        <v/>
      </c>
      <c r="V379" s="9">
        <f>IF(U379="","",IF(COUNTIF($U$2:U379,U379)=1,MAX($V$1:V378)+1,""))</f>
        <v/>
      </c>
      <c r="W379" s="9">
        <f>IF(TRIM(E379)="","",TRIM(E379)&amp;IF(TRIM(F379)="",""," — "&amp;TRIM(F379)))</f>
        <v/>
      </c>
      <c r="X379" s="9">
        <f>IF(W379="","",IF(COUNTIF($W$2:W379,W379)=1,MAX($X$1:X378)+1,""))</f>
        <v/>
      </c>
    </row>
    <row r="380">
      <c r="A380" s="26" t="n"/>
      <c r="B380" s="27" t="n"/>
      <c r="C380" s="26" t="n"/>
      <c r="D380" s="28" t="n"/>
      <c r="E380" s="26" t="n"/>
      <c r="F380" s="26" t="n"/>
      <c r="G380" s="29" t="n"/>
      <c r="H380" s="30" t="n"/>
      <c r="I380" s="30" t="n"/>
      <c r="J380" s="17">
        <f>IF(OR(G380="",H380=""),"",(H380+I380)*G380)</f>
        <v/>
      </c>
      <c r="K380" s="30" t="n"/>
      <c r="L380" s="17">
        <f>IF(J380="","",IF(M380="Lunas",0,J380-K380))</f>
        <v/>
      </c>
      <c r="M380" s="26" t="n"/>
      <c r="N380" s="26" t="n"/>
      <c r="O380" s="30" t="n"/>
      <c r="P380" s="28" t="n"/>
      <c r="Q380" s="17">
        <f>IF(J380="","",J380*Trip!$B$5)</f>
        <v/>
      </c>
      <c r="R380" s="30" t="n"/>
      <c r="S380" s="26" t="n"/>
      <c r="U380" s="9">
        <f>IF(TRIM(C380)="","",TRIM(C380)&amp;" | "&amp;TRIM(D380))</f>
        <v/>
      </c>
      <c r="V380" s="9">
        <f>IF(U380="","",IF(COUNTIF($U$2:U380,U380)=1,MAX($V$1:V379)+1,""))</f>
        <v/>
      </c>
      <c r="W380" s="9">
        <f>IF(TRIM(E380)="","",TRIM(E380)&amp;IF(TRIM(F380)="",""," — "&amp;TRIM(F380)))</f>
        <v/>
      </c>
      <c r="X380" s="9">
        <f>IF(W380="","",IF(COUNTIF($W$2:W380,W380)=1,MAX($X$1:X379)+1,""))</f>
        <v/>
      </c>
    </row>
    <row r="381">
      <c r="A381" s="26" t="n"/>
      <c r="B381" s="27" t="n"/>
      <c r="C381" s="26" t="n"/>
      <c r="D381" s="28" t="n"/>
      <c r="E381" s="26" t="n"/>
      <c r="F381" s="26" t="n"/>
      <c r="G381" s="29" t="n"/>
      <c r="H381" s="30" t="n"/>
      <c r="I381" s="30" t="n"/>
      <c r="J381" s="17">
        <f>IF(OR(G381="",H381=""),"",(H381+I381)*G381)</f>
        <v/>
      </c>
      <c r="K381" s="30" t="n"/>
      <c r="L381" s="17">
        <f>IF(J381="","",IF(M381="Lunas",0,J381-K381))</f>
        <v/>
      </c>
      <c r="M381" s="26" t="n"/>
      <c r="N381" s="26" t="n"/>
      <c r="O381" s="30" t="n"/>
      <c r="P381" s="28" t="n"/>
      <c r="Q381" s="17">
        <f>IF(J381="","",J381*Trip!$B$5)</f>
        <v/>
      </c>
      <c r="R381" s="30" t="n"/>
      <c r="S381" s="26" t="n"/>
      <c r="U381" s="9">
        <f>IF(TRIM(C381)="","",TRIM(C381)&amp;" | "&amp;TRIM(D381))</f>
        <v/>
      </c>
      <c r="V381" s="9">
        <f>IF(U381="","",IF(COUNTIF($U$2:U381,U381)=1,MAX($V$1:V380)+1,""))</f>
        <v/>
      </c>
      <c r="W381" s="9">
        <f>IF(TRIM(E381)="","",TRIM(E381)&amp;IF(TRIM(F381)="",""," — "&amp;TRIM(F381)))</f>
        <v/>
      </c>
      <c r="X381" s="9">
        <f>IF(W381="","",IF(COUNTIF($W$2:W381,W381)=1,MAX($X$1:X380)+1,""))</f>
        <v/>
      </c>
    </row>
    <row r="382">
      <c r="A382" s="26" t="n"/>
      <c r="B382" s="27" t="n"/>
      <c r="C382" s="26" t="n"/>
      <c r="D382" s="28" t="n"/>
      <c r="E382" s="26" t="n"/>
      <c r="F382" s="26" t="n"/>
      <c r="G382" s="29" t="n"/>
      <c r="H382" s="30" t="n"/>
      <c r="I382" s="30" t="n"/>
      <c r="J382" s="17">
        <f>IF(OR(G382="",H382=""),"",(H382+I382)*G382)</f>
        <v/>
      </c>
      <c r="K382" s="30" t="n"/>
      <c r="L382" s="17">
        <f>IF(J382="","",IF(M382="Lunas",0,J382-K382))</f>
        <v/>
      </c>
      <c r="M382" s="26" t="n"/>
      <c r="N382" s="26" t="n"/>
      <c r="O382" s="30" t="n"/>
      <c r="P382" s="28" t="n"/>
      <c r="Q382" s="17">
        <f>IF(J382="","",J382*Trip!$B$5)</f>
        <v/>
      </c>
      <c r="R382" s="30" t="n"/>
      <c r="S382" s="26" t="n"/>
      <c r="U382" s="9">
        <f>IF(TRIM(C382)="","",TRIM(C382)&amp;" | "&amp;TRIM(D382))</f>
        <v/>
      </c>
      <c r="V382" s="9">
        <f>IF(U382="","",IF(COUNTIF($U$2:U382,U382)=1,MAX($V$1:V381)+1,""))</f>
        <v/>
      </c>
      <c r="W382" s="9">
        <f>IF(TRIM(E382)="","",TRIM(E382)&amp;IF(TRIM(F382)="",""," — "&amp;TRIM(F382)))</f>
        <v/>
      </c>
      <c r="X382" s="9">
        <f>IF(W382="","",IF(COUNTIF($W$2:W382,W382)=1,MAX($X$1:X381)+1,""))</f>
        <v/>
      </c>
    </row>
    <row r="383">
      <c r="A383" s="26" t="n"/>
      <c r="B383" s="27" t="n"/>
      <c r="C383" s="26" t="n"/>
      <c r="D383" s="28" t="n"/>
      <c r="E383" s="26" t="n"/>
      <c r="F383" s="26" t="n"/>
      <c r="G383" s="29" t="n"/>
      <c r="H383" s="30" t="n"/>
      <c r="I383" s="30" t="n"/>
      <c r="J383" s="17">
        <f>IF(OR(G383="",H383=""),"",(H383+I383)*G383)</f>
        <v/>
      </c>
      <c r="K383" s="30" t="n"/>
      <c r="L383" s="17">
        <f>IF(J383="","",IF(M383="Lunas",0,J383-K383))</f>
        <v/>
      </c>
      <c r="M383" s="26" t="n"/>
      <c r="N383" s="26" t="n"/>
      <c r="O383" s="30" t="n"/>
      <c r="P383" s="28" t="n"/>
      <c r="Q383" s="17">
        <f>IF(J383="","",J383*Trip!$B$5)</f>
        <v/>
      </c>
      <c r="R383" s="30" t="n"/>
      <c r="S383" s="26" t="n"/>
      <c r="U383" s="9">
        <f>IF(TRIM(C383)="","",TRIM(C383)&amp;" | "&amp;TRIM(D383))</f>
        <v/>
      </c>
      <c r="V383" s="9">
        <f>IF(U383="","",IF(COUNTIF($U$2:U383,U383)=1,MAX($V$1:V382)+1,""))</f>
        <v/>
      </c>
      <c r="W383" s="9">
        <f>IF(TRIM(E383)="","",TRIM(E383)&amp;IF(TRIM(F383)="",""," — "&amp;TRIM(F383)))</f>
        <v/>
      </c>
      <c r="X383" s="9">
        <f>IF(W383="","",IF(COUNTIF($W$2:W383,W383)=1,MAX($X$1:X382)+1,""))</f>
        <v/>
      </c>
    </row>
    <row r="384">
      <c r="A384" s="26" t="n"/>
      <c r="B384" s="27" t="n"/>
      <c r="C384" s="26" t="n"/>
      <c r="D384" s="28" t="n"/>
      <c r="E384" s="26" t="n"/>
      <c r="F384" s="26" t="n"/>
      <c r="G384" s="29" t="n"/>
      <c r="H384" s="30" t="n"/>
      <c r="I384" s="30" t="n"/>
      <c r="J384" s="17">
        <f>IF(OR(G384="",H384=""),"",(H384+I384)*G384)</f>
        <v/>
      </c>
      <c r="K384" s="30" t="n"/>
      <c r="L384" s="17">
        <f>IF(J384="","",IF(M384="Lunas",0,J384-K384))</f>
        <v/>
      </c>
      <c r="M384" s="26" t="n"/>
      <c r="N384" s="26" t="n"/>
      <c r="O384" s="30" t="n"/>
      <c r="P384" s="28" t="n"/>
      <c r="Q384" s="17">
        <f>IF(J384="","",J384*Trip!$B$5)</f>
        <v/>
      </c>
      <c r="R384" s="30" t="n"/>
      <c r="S384" s="26" t="n"/>
      <c r="U384" s="9">
        <f>IF(TRIM(C384)="","",TRIM(C384)&amp;" | "&amp;TRIM(D384))</f>
        <v/>
      </c>
      <c r="V384" s="9">
        <f>IF(U384="","",IF(COUNTIF($U$2:U384,U384)=1,MAX($V$1:V383)+1,""))</f>
        <v/>
      </c>
      <c r="W384" s="9">
        <f>IF(TRIM(E384)="","",TRIM(E384)&amp;IF(TRIM(F384)="",""," — "&amp;TRIM(F384)))</f>
        <v/>
      </c>
      <c r="X384" s="9">
        <f>IF(W384="","",IF(COUNTIF($W$2:W384,W384)=1,MAX($X$1:X383)+1,""))</f>
        <v/>
      </c>
    </row>
    <row r="385">
      <c r="A385" s="26" t="n"/>
      <c r="B385" s="27" t="n"/>
      <c r="C385" s="26" t="n"/>
      <c r="D385" s="28" t="n"/>
      <c r="E385" s="26" t="n"/>
      <c r="F385" s="26" t="n"/>
      <c r="G385" s="29" t="n"/>
      <c r="H385" s="30" t="n"/>
      <c r="I385" s="30" t="n"/>
      <c r="J385" s="17">
        <f>IF(OR(G385="",H385=""),"",(H385+I385)*G385)</f>
        <v/>
      </c>
      <c r="K385" s="30" t="n"/>
      <c r="L385" s="17">
        <f>IF(J385="","",IF(M385="Lunas",0,J385-K385))</f>
        <v/>
      </c>
      <c r="M385" s="26" t="n"/>
      <c r="N385" s="26" t="n"/>
      <c r="O385" s="30" t="n"/>
      <c r="P385" s="28" t="n"/>
      <c r="Q385" s="17">
        <f>IF(J385="","",J385*Trip!$B$5)</f>
        <v/>
      </c>
      <c r="R385" s="30" t="n"/>
      <c r="S385" s="26" t="n"/>
      <c r="U385" s="9">
        <f>IF(TRIM(C385)="","",TRIM(C385)&amp;" | "&amp;TRIM(D385))</f>
        <v/>
      </c>
      <c r="V385" s="9">
        <f>IF(U385="","",IF(COUNTIF($U$2:U385,U385)=1,MAX($V$1:V384)+1,""))</f>
        <v/>
      </c>
      <c r="W385" s="9">
        <f>IF(TRIM(E385)="","",TRIM(E385)&amp;IF(TRIM(F385)="",""," — "&amp;TRIM(F385)))</f>
        <v/>
      </c>
      <c r="X385" s="9">
        <f>IF(W385="","",IF(COUNTIF($W$2:W385,W385)=1,MAX($X$1:X384)+1,""))</f>
        <v/>
      </c>
    </row>
    <row r="386">
      <c r="A386" s="26" t="n"/>
      <c r="B386" s="27" t="n"/>
      <c r="C386" s="26" t="n"/>
      <c r="D386" s="28" t="n"/>
      <c r="E386" s="26" t="n"/>
      <c r="F386" s="26" t="n"/>
      <c r="G386" s="29" t="n"/>
      <c r="H386" s="30" t="n"/>
      <c r="I386" s="30" t="n"/>
      <c r="J386" s="17">
        <f>IF(OR(G386="",H386=""),"",(H386+I386)*G386)</f>
        <v/>
      </c>
      <c r="K386" s="30" t="n"/>
      <c r="L386" s="17">
        <f>IF(J386="","",IF(M386="Lunas",0,J386-K386))</f>
        <v/>
      </c>
      <c r="M386" s="26" t="n"/>
      <c r="N386" s="26" t="n"/>
      <c r="O386" s="30" t="n"/>
      <c r="P386" s="28" t="n"/>
      <c r="Q386" s="17">
        <f>IF(J386="","",J386*Trip!$B$5)</f>
        <v/>
      </c>
      <c r="R386" s="30" t="n"/>
      <c r="S386" s="26" t="n"/>
      <c r="U386" s="9">
        <f>IF(TRIM(C386)="","",TRIM(C386)&amp;" | "&amp;TRIM(D386))</f>
        <v/>
      </c>
      <c r="V386" s="9">
        <f>IF(U386="","",IF(COUNTIF($U$2:U386,U386)=1,MAX($V$1:V385)+1,""))</f>
        <v/>
      </c>
      <c r="W386" s="9">
        <f>IF(TRIM(E386)="","",TRIM(E386)&amp;IF(TRIM(F386)="",""," — "&amp;TRIM(F386)))</f>
        <v/>
      </c>
      <c r="X386" s="9">
        <f>IF(W386="","",IF(COUNTIF($W$2:W386,W386)=1,MAX($X$1:X385)+1,""))</f>
        <v/>
      </c>
    </row>
    <row r="387">
      <c r="A387" s="26" t="n"/>
      <c r="B387" s="27" t="n"/>
      <c r="C387" s="26" t="n"/>
      <c r="D387" s="28" t="n"/>
      <c r="E387" s="26" t="n"/>
      <c r="F387" s="26" t="n"/>
      <c r="G387" s="29" t="n"/>
      <c r="H387" s="30" t="n"/>
      <c r="I387" s="30" t="n"/>
      <c r="J387" s="17">
        <f>IF(OR(G387="",H387=""),"",(H387+I387)*G387)</f>
        <v/>
      </c>
      <c r="K387" s="30" t="n"/>
      <c r="L387" s="17">
        <f>IF(J387="","",IF(M387="Lunas",0,J387-K387))</f>
        <v/>
      </c>
      <c r="M387" s="26" t="n"/>
      <c r="N387" s="26" t="n"/>
      <c r="O387" s="30" t="n"/>
      <c r="P387" s="28" t="n"/>
      <c r="Q387" s="17">
        <f>IF(J387="","",J387*Trip!$B$5)</f>
        <v/>
      </c>
      <c r="R387" s="30" t="n"/>
      <c r="S387" s="26" t="n"/>
      <c r="U387" s="9">
        <f>IF(TRIM(C387)="","",TRIM(C387)&amp;" | "&amp;TRIM(D387))</f>
        <v/>
      </c>
      <c r="V387" s="9">
        <f>IF(U387="","",IF(COUNTIF($U$2:U387,U387)=1,MAX($V$1:V386)+1,""))</f>
        <v/>
      </c>
      <c r="W387" s="9">
        <f>IF(TRIM(E387)="","",TRIM(E387)&amp;IF(TRIM(F387)="",""," — "&amp;TRIM(F387)))</f>
        <v/>
      </c>
      <c r="X387" s="9">
        <f>IF(W387="","",IF(COUNTIF($W$2:W387,W387)=1,MAX($X$1:X386)+1,""))</f>
        <v/>
      </c>
    </row>
    <row r="388">
      <c r="A388" s="26" t="n"/>
      <c r="B388" s="27" t="n"/>
      <c r="C388" s="26" t="n"/>
      <c r="D388" s="28" t="n"/>
      <c r="E388" s="26" t="n"/>
      <c r="F388" s="26" t="n"/>
      <c r="G388" s="29" t="n"/>
      <c r="H388" s="30" t="n"/>
      <c r="I388" s="30" t="n"/>
      <c r="J388" s="17">
        <f>IF(OR(G388="",H388=""),"",(H388+I388)*G388)</f>
        <v/>
      </c>
      <c r="K388" s="30" t="n"/>
      <c r="L388" s="17">
        <f>IF(J388="","",IF(M388="Lunas",0,J388-K388))</f>
        <v/>
      </c>
      <c r="M388" s="26" t="n"/>
      <c r="N388" s="26" t="n"/>
      <c r="O388" s="30" t="n"/>
      <c r="P388" s="28" t="n"/>
      <c r="Q388" s="17">
        <f>IF(J388="","",J388*Trip!$B$5)</f>
        <v/>
      </c>
      <c r="R388" s="30" t="n"/>
      <c r="S388" s="26" t="n"/>
      <c r="U388" s="9">
        <f>IF(TRIM(C388)="","",TRIM(C388)&amp;" | "&amp;TRIM(D388))</f>
        <v/>
      </c>
      <c r="V388" s="9">
        <f>IF(U388="","",IF(COUNTIF($U$2:U388,U388)=1,MAX($V$1:V387)+1,""))</f>
        <v/>
      </c>
      <c r="W388" s="9">
        <f>IF(TRIM(E388)="","",TRIM(E388)&amp;IF(TRIM(F388)="",""," — "&amp;TRIM(F388)))</f>
        <v/>
      </c>
      <c r="X388" s="9">
        <f>IF(W388="","",IF(COUNTIF($W$2:W388,W388)=1,MAX($X$1:X387)+1,""))</f>
        <v/>
      </c>
    </row>
    <row r="389">
      <c r="A389" s="26" t="n"/>
      <c r="B389" s="27" t="n"/>
      <c r="C389" s="26" t="n"/>
      <c r="D389" s="28" t="n"/>
      <c r="E389" s="26" t="n"/>
      <c r="F389" s="26" t="n"/>
      <c r="G389" s="29" t="n"/>
      <c r="H389" s="30" t="n"/>
      <c r="I389" s="30" t="n"/>
      <c r="J389" s="17">
        <f>IF(OR(G389="",H389=""),"",(H389+I389)*G389)</f>
        <v/>
      </c>
      <c r="K389" s="30" t="n"/>
      <c r="L389" s="17">
        <f>IF(J389="","",IF(M389="Lunas",0,J389-K389))</f>
        <v/>
      </c>
      <c r="M389" s="26" t="n"/>
      <c r="N389" s="26" t="n"/>
      <c r="O389" s="30" t="n"/>
      <c r="P389" s="28" t="n"/>
      <c r="Q389" s="17">
        <f>IF(J389="","",J389*Trip!$B$5)</f>
        <v/>
      </c>
      <c r="R389" s="30" t="n"/>
      <c r="S389" s="26" t="n"/>
      <c r="U389" s="9">
        <f>IF(TRIM(C389)="","",TRIM(C389)&amp;" | "&amp;TRIM(D389))</f>
        <v/>
      </c>
      <c r="V389" s="9">
        <f>IF(U389="","",IF(COUNTIF($U$2:U389,U389)=1,MAX($V$1:V388)+1,""))</f>
        <v/>
      </c>
      <c r="W389" s="9">
        <f>IF(TRIM(E389)="","",TRIM(E389)&amp;IF(TRIM(F389)="",""," — "&amp;TRIM(F389)))</f>
        <v/>
      </c>
      <c r="X389" s="9">
        <f>IF(W389="","",IF(COUNTIF($W$2:W389,W389)=1,MAX($X$1:X388)+1,""))</f>
        <v/>
      </c>
    </row>
    <row r="390">
      <c r="A390" s="26" t="n"/>
      <c r="B390" s="27" t="n"/>
      <c r="C390" s="26" t="n"/>
      <c r="D390" s="28" t="n"/>
      <c r="E390" s="26" t="n"/>
      <c r="F390" s="26" t="n"/>
      <c r="G390" s="29" t="n"/>
      <c r="H390" s="30" t="n"/>
      <c r="I390" s="30" t="n"/>
      <c r="J390" s="17">
        <f>IF(OR(G390="",H390=""),"",(H390+I390)*G390)</f>
        <v/>
      </c>
      <c r="K390" s="30" t="n"/>
      <c r="L390" s="17">
        <f>IF(J390="","",IF(M390="Lunas",0,J390-K390))</f>
        <v/>
      </c>
      <c r="M390" s="26" t="n"/>
      <c r="N390" s="26" t="n"/>
      <c r="O390" s="30" t="n"/>
      <c r="P390" s="28" t="n"/>
      <c r="Q390" s="17">
        <f>IF(J390="","",J390*Trip!$B$5)</f>
        <v/>
      </c>
      <c r="R390" s="30" t="n"/>
      <c r="S390" s="26" t="n"/>
      <c r="U390" s="9">
        <f>IF(TRIM(C390)="","",TRIM(C390)&amp;" | "&amp;TRIM(D390))</f>
        <v/>
      </c>
      <c r="V390" s="9">
        <f>IF(U390="","",IF(COUNTIF($U$2:U390,U390)=1,MAX($V$1:V389)+1,""))</f>
        <v/>
      </c>
      <c r="W390" s="9">
        <f>IF(TRIM(E390)="","",TRIM(E390)&amp;IF(TRIM(F390)="",""," — "&amp;TRIM(F390)))</f>
        <v/>
      </c>
      <c r="X390" s="9">
        <f>IF(W390="","",IF(COUNTIF($W$2:W390,W390)=1,MAX($X$1:X389)+1,""))</f>
        <v/>
      </c>
    </row>
    <row r="391">
      <c r="A391" s="26" t="n"/>
      <c r="B391" s="27" t="n"/>
      <c r="C391" s="26" t="n"/>
      <c r="D391" s="28" t="n"/>
      <c r="E391" s="26" t="n"/>
      <c r="F391" s="26" t="n"/>
      <c r="G391" s="29" t="n"/>
      <c r="H391" s="30" t="n"/>
      <c r="I391" s="30" t="n"/>
      <c r="J391" s="17">
        <f>IF(OR(G391="",H391=""),"",(H391+I391)*G391)</f>
        <v/>
      </c>
      <c r="K391" s="30" t="n"/>
      <c r="L391" s="17">
        <f>IF(J391="","",IF(M391="Lunas",0,J391-K391))</f>
        <v/>
      </c>
      <c r="M391" s="26" t="n"/>
      <c r="N391" s="26" t="n"/>
      <c r="O391" s="30" t="n"/>
      <c r="P391" s="28" t="n"/>
      <c r="Q391" s="17">
        <f>IF(J391="","",J391*Trip!$B$5)</f>
        <v/>
      </c>
      <c r="R391" s="30" t="n"/>
      <c r="S391" s="26" t="n"/>
      <c r="U391" s="9">
        <f>IF(TRIM(C391)="","",TRIM(C391)&amp;" | "&amp;TRIM(D391))</f>
        <v/>
      </c>
      <c r="V391" s="9">
        <f>IF(U391="","",IF(COUNTIF($U$2:U391,U391)=1,MAX($V$1:V390)+1,""))</f>
        <v/>
      </c>
      <c r="W391" s="9">
        <f>IF(TRIM(E391)="","",TRIM(E391)&amp;IF(TRIM(F391)="",""," — "&amp;TRIM(F391)))</f>
        <v/>
      </c>
      <c r="X391" s="9">
        <f>IF(W391="","",IF(COUNTIF($W$2:W391,W391)=1,MAX($X$1:X390)+1,""))</f>
        <v/>
      </c>
    </row>
    <row r="392">
      <c r="A392" s="26" t="n"/>
      <c r="B392" s="27" t="n"/>
      <c r="C392" s="26" t="n"/>
      <c r="D392" s="28" t="n"/>
      <c r="E392" s="26" t="n"/>
      <c r="F392" s="26" t="n"/>
      <c r="G392" s="29" t="n"/>
      <c r="H392" s="30" t="n"/>
      <c r="I392" s="30" t="n"/>
      <c r="J392" s="17">
        <f>IF(OR(G392="",H392=""),"",(H392+I392)*G392)</f>
        <v/>
      </c>
      <c r="K392" s="30" t="n"/>
      <c r="L392" s="17">
        <f>IF(J392="","",IF(M392="Lunas",0,J392-K392))</f>
        <v/>
      </c>
      <c r="M392" s="26" t="n"/>
      <c r="N392" s="26" t="n"/>
      <c r="O392" s="30" t="n"/>
      <c r="P392" s="28" t="n"/>
      <c r="Q392" s="17">
        <f>IF(J392="","",J392*Trip!$B$5)</f>
        <v/>
      </c>
      <c r="R392" s="30" t="n"/>
      <c r="S392" s="26" t="n"/>
      <c r="U392" s="9">
        <f>IF(TRIM(C392)="","",TRIM(C392)&amp;" | "&amp;TRIM(D392))</f>
        <v/>
      </c>
      <c r="V392" s="9">
        <f>IF(U392="","",IF(COUNTIF($U$2:U392,U392)=1,MAX($V$1:V391)+1,""))</f>
        <v/>
      </c>
      <c r="W392" s="9">
        <f>IF(TRIM(E392)="","",TRIM(E392)&amp;IF(TRIM(F392)="",""," — "&amp;TRIM(F392)))</f>
        <v/>
      </c>
      <c r="X392" s="9">
        <f>IF(W392="","",IF(COUNTIF($W$2:W392,W392)=1,MAX($X$1:X391)+1,""))</f>
        <v/>
      </c>
    </row>
    <row r="393">
      <c r="A393" s="26" t="n"/>
      <c r="B393" s="27" t="n"/>
      <c r="C393" s="26" t="n"/>
      <c r="D393" s="28" t="n"/>
      <c r="E393" s="26" t="n"/>
      <c r="F393" s="26" t="n"/>
      <c r="G393" s="29" t="n"/>
      <c r="H393" s="30" t="n"/>
      <c r="I393" s="30" t="n"/>
      <c r="J393" s="17">
        <f>IF(OR(G393="",H393=""),"",(H393+I393)*G393)</f>
        <v/>
      </c>
      <c r="K393" s="30" t="n"/>
      <c r="L393" s="17">
        <f>IF(J393="","",IF(M393="Lunas",0,J393-K393))</f>
        <v/>
      </c>
      <c r="M393" s="26" t="n"/>
      <c r="N393" s="26" t="n"/>
      <c r="O393" s="30" t="n"/>
      <c r="P393" s="28" t="n"/>
      <c r="Q393" s="17">
        <f>IF(J393="","",J393*Trip!$B$5)</f>
        <v/>
      </c>
      <c r="R393" s="30" t="n"/>
      <c r="S393" s="26" t="n"/>
      <c r="U393" s="9">
        <f>IF(TRIM(C393)="","",TRIM(C393)&amp;" | "&amp;TRIM(D393))</f>
        <v/>
      </c>
      <c r="V393" s="9">
        <f>IF(U393="","",IF(COUNTIF($U$2:U393,U393)=1,MAX($V$1:V392)+1,""))</f>
        <v/>
      </c>
      <c r="W393" s="9">
        <f>IF(TRIM(E393)="","",TRIM(E393)&amp;IF(TRIM(F393)="",""," — "&amp;TRIM(F393)))</f>
        <v/>
      </c>
      <c r="X393" s="9">
        <f>IF(W393="","",IF(COUNTIF($W$2:W393,W393)=1,MAX($X$1:X392)+1,""))</f>
        <v/>
      </c>
    </row>
    <row r="394">
      <c r="A394" s="26" t="n"/>
      <c r="B394" s="27" t="n"/>
      <c r="C394" s="26" t="n"/>
      <c r="D394" s="28" t="n"/>
      <c r="E394" s="26" t="n"/>
      <c r="F394" s="26" t="n"/>
      <c r="G394" s="29" t="n"/>
      <c r="H394" s="30" t="n"/>
      <c r="I394" s="30" t="n"/>
      <c r="J394" s="17">
        <f>IF(OR(G394="",H394=""),"",(H394+I394)*G394)</f>
        <v/>
      </c>
      <c r="K394" s="30" t="n"/>
      <c r="L394" s="17">
        <f>IF(J394="","",IF(M394="Lunas",0,J394-K394))</f>
        <v/>
      </c>
      <c r="M394" s="26" t="n"/>
      <c r="N394" s="26" t="n"/>
      <c r="O394" s="30" t="n"/>
      <c r="P394" s="28" t="n"/>
      <c r="Q394" s="17">
        <f>IF(J394="","",J394*Trip!$B$5)</f>
        <v/>
      </c>
      <c r="R394" s="30" t="n"/>
      <c r="S394" s="26" t="n"/>
      <c r="U394" s="9">
        <f>IF(TRIM(C394)="","",TRIM(C394)&amp;" | "&amp;TRIM(D394))</f>
        <v/>
      </c>
      <c r="V394" s="9">
        <f>IF(U394="","",IF(COUNTIF($U$2:U394,U394)=1,MAX($V$1:V393)+1,""))</f>
        <v/>
      </c>
      <c r="W394" s="9">
        <f>IF(TRIM(E394)="","",TRIM(E394)&amp;IF(TRIM(F394)="",""," — "&amp;TRIM(F394)))</f>
        <v/>
      </c>
      <c r="X394" s="9">
        <f>IF(W394="","",IF(COUNTIF($W$2:W394,W394)=1,MAX($X$1:X393)+1,""))</f>
        <v/>
      </c>
    </row>
    <row r="395">
      <c r="A395" s="26" t="n"/>
      <c r="B395" s="27" t="n"/>
      <c r="C395" s="26" t="n"/>
      <c r="D395" s="28" t="n"/>
      <c r="E395" s="26" t="n"/>
      <c r="F395" s="26" t="n"/>
      <c r="G395" s="29" t="n"/>
      <c r="H395" s="30" t="n"/>
      <c r="I395" s="30" t="n"/>
      <c r="J395" s="17">
        <f>IF(OR(G395="",H395=""),"",(H395+I395)*G395)</f>
        <v/>
      </c>
      <c r="K395" s="30" t="n"/>
      <c r="L395" s="17">
        <f>IF(J395="","",IF(M395="Lunas",0,J395-K395))</f>
        <v/>
      </c>
      <c r="M395" s="26" t="n"/>
      <c r="N395" s="26" t="n"/>
      <c r="O395" s="30" t="n"/>
      <c r="P395" s="28" t="n"/>
      <c r="Q395" s="17">
        <f>IF(J395="","",J395*Trip!$B$5)</f>
        <v/>
      </c>
      <c r="R395" s="30" t="n"/>
      <c r="S395" s="26" t="n"/>
      <c r="U395" s="9">
        <f>IF(TRIM(C395)="","",TRIM(C395)&amp;" | "&amp;TRIM(D395))</f>
        <v/>
      </c>
      <c r="V395" s="9">
        <f>IF(U395="","",IF(COUNTIF($U$2:U395,U395)=1,MAX($V$1:V394)+1,""))</f>
        <v/>
      </c>
      <c r="W395" s="9">
        <f>IF(TRIM(E395)="","",TRIM(E395)&amp;IF(TRIM(F395)="",""," — "&amp;TRIM(F395)))</f>
        <v/>
      </c>
      <c r="X395" s="9">
        <f>IF(W395="","",IF(COUNTIF($W$2:W395,W395)=1,MAX($X$1:X394)+1,""))</f>
        <v/>
      </c>
    </row>
    <row r="396">
      <c r="A396" s="26" t="n"/>
      <c r="B396" s="27" t="n"/>
      <c r="C396" s="26" t="n"/>
      <c r="D396" s="28" t="n"/>
      <c r="E396" s="26" t="n"/>
      <c r="F396" s="26" t="n"/>
      <c r="G396" s="29" t="n"/>
      <c r="H396" s="30" t="n"/>
      <c r="I396" s="30" t="n"/>
      <c r="J396" s="17">
        <f>IF(OR(G396="",H396=""),"",(H396+I396)*G396)</f>
        <v/>
      </c>
      <c r="K396" s="30" t="n"/>
      <c r="L396" s="17">
        <f>IF(J396="","",IF(M396="Lunas",0,J396-K396))</f>
        <v/>
      </c>
      <c r="M396" s="26" t="n"/>
      <c r="N396" s="26" t="n"/>
      <c r="O396" s="30" t="n"/>
      <c r="P396" s="28" t="n"/>
      <c r="Q396" s="17">
        <f>IF(J396="","",J396*Trip!$B$5)</f>
        <v/>
      </c>
      <c r="R396" s="30" t="n"/>
      <c r="S396" s="26" t="n"/>
      <c r="U396" s="9">
        <f>IF(TRIM(C396)="","",TRIM(C396)&amp;" | "&amp;TRIM(D396))</f>
        <v/>
      </c>
      <c r="V396" s="9">
        <f>IF(U396="","",IF(COUNTIF($U$2:U396,U396)=1,MAX($V$1:V395)+1,""))</f>
        <v/>
      </c>
      <c r="W396" s="9">
        <f>IF(TRIM(E396)="","",TRIM(E396)&amp;IF(TRIM(F396)="",""," — "&amp;TRIM(F396)))</f>
        <v/>
      </c>
      <c r="X396" s="9">
        <f>IF(W396="","",IF(COUNTIF($W$2:W396,W396)=1,MAX($X$1:X395)+1,""))</f>
        <v/>
      </c>
    </row>
    <row r="397">
      <c r="A397" s="26" t="n"/>
      <c r="B397" s="27" t="n"/>
      <c r="C397" s="26" t="n"/>
      <c r="D397" s="28" t="n"/>
      <c r="E397" s="26" t="n"/>
      <c r="F397" s="26" t="n"/>
      <c r="G397" s="29" t="n"/>
      <c r="H397" s="30" t="n"/>
      <c r="I397" s="30" t="n"/>
      <c r="J397" s="17">
        <f>IF(OR(G397="",H397=""),"",(H397+I397)*G397)</f>
        <v/>
      </c>
      <c r="K397" s="30" t="n"/>
      <c r="L397" s="17">
        <f>IF(J397="","",IF(M397="Lunas",0,J397-K397))</f>
        <v/>
      </c>
      <c r="M397" s="26" t="n"/>
      <c r="N397" s="26" t="n"/>
      <c r="O397" s="30" t="n"/>
      <c r="P397" s="28" t="n"/>
      <c r="Q397" s="17">
        <f>IF(J397="","",J397*Trip!$B$5)</f>
        <v/>
      </c>
      <c r="R397" s="30" t="n"/>
      <c r="S397" s="26" t="n"/>
      <c r="U397" s="9">
        <f>IF(TRIM(C397)="","",TRIM(C397)&amp;" | "&amp;TRIM(D397))</f>
        <v/>
      </c>
      <c r="V397" s="9">
        <f>IF(U397="","",IF(COUNTIF($U$2:U397,U397)=1,MAX($V$1:V396)+1,""))</f>
        <v/>
      </c>
      <c r="W397" s="9">
        <f>IF(TRIM(E397)="","",TRIM(E397)&amp;IF(TRIM(F397)="",""," — "&amp;TRIM(F397)))</f>
        <v/>
      </c>
      <c r="X397" s="9">
        <f>IF(W397="","",IF(COUNTIF($W$2:W397,W397)=1,MAX($X$1:X396)+1,""))</f>
        <v/>
      </c>
    </row>
    <row r="398">
      <c r="A398" s="26" t="n"/>
      <c r="B398" s="27" t="n"/>
      <c r="C398" s="26" t="n"/>
      <c r="D398" s="28" t="n"/>
      <c r="E398" s="26" t="n"/>
      <c r="F398" s="26" t="n"/>
      <c r="G398" s="29" t="n"/>
      <c r="H398" s="30" t="n"/>
      <c r="I398" s="30" t="n"/>
      <c r="J398" s="17">
        <f>IF(OR(G398="",H398=""),"",(H398+I398)*G398)</f>
        <v/>
      </c>
      <c r="K398" s="30" t="n"/>
      <c r="L398" s="17">
        <f>IF(J398="","",IF(M398="Lunas",0,J398-K398))</f>
        <v/>
      </c>
      <c r="M398" s="26" t="n"/>
      <c r="N398" s="26" t="n"/>
      <c r="O398" s="30" t="n"/>
      <c r="P398" s="28" t="n"/>
      <c r="Q398" s="17">
        <f>IF(J398="","",J398*Trip!$B$5)</f>
        <v/>
      </c>
      <c r="R398" s="30" t="n"/>
      <c r="S398" s="26" t="n"/>
      <c r="U398" s="9">
        <f>IF(TRIM(C398)="","",TRIM(C398)&amp;" | "&amp;TRIM(D398))</f>
        <v/>
      </c>
      <c r="V398" s="9">
        <f>IF(U398="","",IF(COUNTIF($U$2:U398,U398)=1,MAX($V$1:V397)+1,""))</f>
        <v/>
      </c>
      <c r="W398" s="9">
        <f>IF(TRIM(E398)="","",TRIM(E398)&amp;IF(TRIM(F398)="",""," — "&amp;TRIM(F398)))</f>
        <v/>
      </c>
      <c r="X398" s="9">
        <f>IF(W398="","",IF(COUNTIF($W$2:W398,W398)=1,MAX($X$1:X397)+1,""))</f>
        <v/>
      </c>
    </row>
    <row r="399">
      <c r="A399" s="26" t="n"/>
      <c r="B399" s="27" t="n"/>
      <c r="C399" s="26" t="n"/>
      <c r="D399" s="28" t="n"/>
      <c r="E399" s="26" t="n"/>
      <c r="F399" s="26" t="n"/>
      <c r="G399" s="29" t="n"/>
      <c r="H399" s="30" t="n"/>
      <c r="I399" s="30" t="n"/>
      <c r="J399" s="17">
        <f>IF(OR(G399="",H399=""),"",(H399+I399)*G399)</f>
        <v/>
      </c>
      <c r="K399" s="30" t="n"/>
      <c r="L399" s="17">
        <f>IF(J399="","",IF(M399="Lunas",0,J399-K399))</f>
        <v/>
      </c>
      <c r="M399" s="26" t="n"/>
      <c r="N399" s="26" t="n"/>
      <c r="O399" s="30" t="n"/>
      <c r="P399" s="28" t="n"/>
      <c r="Q399" s="17">
        <f>IF(J399="","",J399*Trip!$B$5)</f>
        <v/>
      </c>
      <c r="R399" s="30" t="n"/>
      <c r="S399" s="26" t="n"/>
      <c r="U399" s="9">
        <f>IF(TRIM(C399)="","",TRIM(C399)&amp;" | "&amp;TRIM(D399))</f>
        <v/>
      </c>
      <c r="V399" s="9">
        <f>IF(U399="","",IF(COUNTIF($U$2:U399,U399)=1,MAX($V$1:V398)+1,""))</f>
        <v/>
      </c>
      <c r="W399" s="9">
        <f>IF(TRIM(E399)="","",TRIM(E399)&amp;IF(TRIM(F399)="",""," — "&amp;TRIM(F399)))</f>
        <v/>
      </c>
      <c r="X399" s="9">
        <f>IF(W399="","",IF(COUNTIF($W$2:W399,W399)=1,MAX($X$1:X398)+1,""))</f>
        <v/>
      </c>
    </row>
    <row r="400">
      <c r="A400" s="26" t="n"/>
      <c r="B400" s="27" t="n"/>
      <c r="C400" s="26" t="n"/>
      <c r="D400" s="28" t="n"/>
      <c r="E400" s="26" t="n"/>
      <c r="F400" s="26" t="n"/>
      <c r="G400" s="29" t="n"/>
      <c r="H400" s="30" t="n"/>
      <c r="I400" s="30" t="n"/>
      <c r="J400" s="17">
        <f>IF(OR(G400="",H400=""),"",(H400+I400)*G400)</f>
        <v/>
      </c>
      <c r="K400" s="30" t="n"/>
      <c r="L400" s="17">
        <f>IF(J400="","",IF(M400="Lunas",0,J400-K400))</f>
        <v/>
      </c>
      <c r="M400" s="26" t="n"/>
      <c r="N400" s="26" t="n"/>
      <c r="O400" s="30" t="n"/>
      <c r="P400" s="28" t="n"/>
      <c r="Q400" s="17">
        <f>IF(J400="","",J400*Trip!$B$5)</f>
        <v/>
      </c>
      <c r="R400" s="30" t="n"/>
      <c r="S400" s="26" t="n"/>
      <c r="U400" s="9">
        <f>IF(TRIM(C400)="","",TRIM(C400)&amp;" | "&amp;TRIM(D400))</f>
        <v/>
      </c>
      <c r="V400" s="9">
        <f>IF(U400="","",IF(COUNTIF($U$2:U400,U400)=1,MAX($V$1:V399)+1,""))</f>
        <v/>
      </c>
      <c r="W400" s="9">
        <f>IF(TRIM(E400)="","",TRIM(E400)&amp;IF(TRIM(F400)="",""," — "&amp;TRIM(F400)))</f>
        <v/>
      </c>
      <c r="X400" s="9">
        <f>IF(W400="","",IF(COUNTIF($W$2:W400,W400)=1,MAX($X$1:X399)+1,""))</f>
        <v/>
      </c>
    </row>
    <row r="401">
      <c r="A401" s="26" t="n"/>
      <c r="B401" s="27" t="n"/>
      <c r="C401" s="26" t="n"/>
      <c r="D401" s="28" t="n"/>
      <c r="E401" s="26" t="n"/>
      <c r="F401" s="26" t="n"/>
      <c r="G401" s="29" t="n"/>
      <c r="H401" s="30" t="n"/>
      <c r="I401" s="30" t="n"/>
      <c r="J401" s="17">
        <f>IF(OR(G401="",H401=""),"",(H401+I401)*G401)</f>
        <v/>
      </c>
      <c r="K401" s="30" t="n"/>
      <c r="L401" s="17">
        <f>IF(J401="","",IF(M401="Lunas",0,J401-K401))</f>
        <v/>
      </c>
      <c r="M401" s="26" t="n"/>
      <c r="N401" s="26" t="n"/>
      <c r="O401" s="30" t="n"/>
      <c r="P401" s="28" t="n"/>
      <c r="Q401" s="17">
        <f>IF(J401="","",J401*Trip!$B$5)</f>
        <v/>
      </c>
      <c r="R401" s="30" t="n"/>
      <c r="S401" s="26" t="n"/>
      <c r="U401" s="9">
        <f>IF(TRIM(C401)="","",TRIM(C401)&amp;" | "&amp;TRIM(D401))</f>
        <v/>
      </c>
      <c r="V401" s="9">
        <f>IF(U401="","",IF(COUNTIF($U$2:U401,U401)=1,MAX($V$1:V400)+1,""))</f>
        <v/>
      </c>
      <c r="W401" s="9">
        <f>IF(TRIM(E401)="","",TRIM(E401)&amp;IF(TRIM(F401)="",""," — "&amp;TRIM(F401)))</f>
        <v/>
      </c>
      <c r="X401" s="9">
        <f>IF(W401="","",IF(COUNTIF($W$2:W401,W401)=1,MAX($X$1:X400)+1,""))</f>
        <v/>
      </c>
    </row>
    <row r="402">
      <c r="A402" s="26" t="n"/>
      <c r="B402" s="27" t="n"/>
      <c r="C402" s="26" t="n"/>
      <c r="D402" s="28" t="n"/>
      <c r="E402" s="26" t="n"/>
      <c r="F402" s="26" t="n"/>
      <c r="G402" s="29" t="n"/>
      <c r="H402" s="30" t="n"/>
      <c r="I402" s="30" t="n"/>
      <c r="J402" s="17">
        <f>IF(OR(G402="",H402=""),"",(H402+I402)*G402)</f>
        <v/>
      </c>
      <c r="K402" s="30" t="n"/>
      <c r="L402" s="17">
        <f>IF(J402="","",IF(M402="Lunas",0,J402-K402))</f>
        <v/>
      </c>
      <c r="M402" s="26" t="n"/>
      <c r="N402" s="26" t="n"/>
      <c r="O402" s="30" t="n"/>
      <c r="P402" s="28" t="n"/>
      <c r="Q402" s="17">
        <f>IF(J402="","",J402*Trip!$B$5)</f>
        <v/>
      </c>
      <c r="R402" s="30" t="n"/>
      <c r="S402" s="26" t="n"/>
      <c r="U402" s="9">
        <f>IF(TRIM(C402)="","",TRIM(C402)&amp;" | "&amp;TRIM(D402))</f>
        <v/>
      </c>
      <c r="V402" s="9">
        <f>IF(U402="","",IF(COUNTIF($U$2:U402,U402)=1,MAX($V$1:V401)+1,""))</f>
        <v/>
      </c>
      <c r="W402" s="9">
        <f>IF(TRIM(E402)="","",TRIM(E402)&amp;IF(TRIM(F402)="",""," — "&amp;TRIM(F402)))</f>
        <v/>
      </c>
      <c r="X402" s="9">
        <f>IF(W402="","",IF(COUNTIF($W$2:W402,W402)=1,MAX($X$1:X401)+1,""))</f>
        <v/>
      </c>
    </row>
    <row r="403">
      <c r="A403" s="26" t="n"/>
      <c r="B403" s="27" t="n"/>
      <c r="C403" s="26" t="n"/>
      <c r="D403" s="28" t="n"/>
      <c r="E403" s="26" t="n"/>
      <c r="F403" s="26" t="n"/>
      <c r="G403" s="29" t="n"/>
      <c r="H403" s="30" t="n"/>
      <c r="I403" s="30" t="n"/>
      <c r="J403" s="17">
        <f>IF(OR(G403="",H403=""),"",(H403+I403)*G403)</f>
        <v/>
      </c>
      <c r="K403" s="30" t="n"/>
      <c r="L403" s="17">
        <f>IF(J403="","",IF(M403="Lunas",0,J403-K403))</f>
        <v/>
      </c>
      <c r="M403" s="26" t="n"/>
      <c r="N403" s="26" t="n"/>
      <c r="O403" s="30" t="n"/>
      <c r="P403" s="28" t="n"/>
      <c r="Q403" s="17">
        <f>IF(J403="","",J403*Trip!$B$5)</f>
        <v/>
      </c>
      <c r="R403" s="30" t="n"/>
      <c r="S403" s="26" t="n"/>
      <c r="U403" s="9">
        <f>IF(TRIM(C403)="","",TRIM(C403)&amp;" | "&amp;TRIM(D403))</f>
        <v/>
      </c>
      <c r="V403" s="9">
        <f>IF(U403="","",IF(COUNTIF($U$2:U403,U403)=1,MAX($V$1:V402)+1,""))</f>
        <v/>
      </c>
      <c r="W403" s="9">
        <f>IF(TRIM(E403)="","",TRIM(E403)&amp;IF(TRIM(F403)="",""," — "&amp;TRIM(F403)))</f>
        <v/>
      </c>
      <c r="X403" s="9">
        <f>IF(W403="","",IF(COUNTIF($W$2:W403,W403)=1,MAX($X$1:X402)+1,""))</f>
        <v/>
      </c>
    </row>
    <row r="404">
      <c r="A404" s="26" t="n"/>
      <c r="B404" s="27" t="n"/>
      <c r="C404" s="26" t="n"/>
      <c r="D404" s="28" t="n"/>
      <c r="E404" s="26" t="n"/>
      <c r="F404" s="26" t="n"/>
      <c r="G404" s="29" t="n"/>
      <c r="H404" s="30" t="n"/>
      <c r="I404" s="30" t="n"/>
      <c r="J404" s="17">
        <f>IF(OR(G404="",H404=""),"",(H404+I404)*G404)</f>
        <v/>
      </c>
      <c r="K404" s="30" t="n"/>
      <c r="L404" s="17">
        <f>IF(J404="","",IF(M404="Lunas",0,J404-K404))</f>
        <v/>
      </c>
      <c r="M404" s="26" t="n"/>
      <c r="N404" s="26" t="n"/>
      <c r="O404" s="30" t="n"/>
      <c r="P404" s="28" t="n"/>
      <c r="Q404" s="17">
        <f>IF(J404="","",J404*Trip!$B$5)</f>
        <v/>
      </c>
      <c r="R404" s="30" t="n"/>
      <c r="S404" s="26" t="n"/>
      <c r="U404" s="9">
        <f>IF(TRIM(C404)="","",TRIM(C404)&amp;" | "&amp;TRIM(D404))</f>
        <v/>
      </c>
      <c r="V404" s="9">
        <f>IF(U404="","",IF(COUNTIF($U$2:U404,U404)=1,MAX($V$1:V403)+1,""))</f>
        <v/>
      </c>
      <c r="W404" s="9">
        <f>IF(TRIM(E404)="","",TRIM(E404)&amp;IF(TRIM(F404)="",""," — "&amp;TRIM(F404)))</f>
        <v/>
      </c>
      <c r="X404" s="9">
        <f>IF(W404="","",IF(COUNTIF($W$2:W404,W404)=1,MAX($X$1:X403)+1,""))</f>
        <v/>
      </c>
    </row>
    <row r="405">
      <c r="A405" s="26" t="n"/>
      <c r="B405" s="27" t="n"/>
      <c r="C405" s="26" t="n"/>
      <c r="D405" s="28" t="n"/>
      <c r="E405" s="26" t="n"/>
      <c r="F405" s="26" t="n"/>
      <c r="G405" s="29" t="n"/>
      <c r="H405" s="30" t="n"/>
      <c r="I405" s="30" t="n"/>
      <c r="J405" s="17">
        <f>IF(OR(G405="",H405=""),"",(H405+I405)*G405)</f>
        <v/>
      </c>
      <c r="K405" s="30" t="n"/>
      <c r="L405" s="17">
        <f>IF(J405="","",IF(M405="Lunas",0,J405-K405))</f>
        <v/>
      </c>
      <c r="M405" s="26" t="n"/>
      <c r="N405" s="26" t="n"/>
      <c r="O405" s="30" t="n"/>
      <c r="P405" s="28" t="n"/>
      <c r="Q405" s="17">
        <f>IF(J405="","",J405*Trip!$B$5)</f>
        <v/>
      </c>
      <c r="R405" s="30" t="n"/>
      <c r="S405" s="26" t="n"/>
      <c r="U405" s="9">
        <f>IF(TRIM(C405)="","",TRIM(C405)&amp;" | "&amp;TRIM(D405))</f>
        <v/>
      </c>
      <c r="V405" s="9">
        <f>IF(U405="","",IF(COUNTIF($U$2:U405,U405)=1,MAX($V$1:V404)+1,""))</f>
        <v/>
      </c>
      <c r="W405" s="9">
        <f>IF(TRIM(E405)="","",TRIM(E405)&amp;IF(TRIM(F405)="",""," — "&amp;TRIM(F405)))</f>
        <v/>
      </c>
      <c r="X405" s="9">
        <f>IF(W405="","",IF(COUNTIF($W$2:W405,W405)=1,MAX($X$1:X404)+1,""))</f>
        <v/>
      </c>
    </row>
    <row r="406">
      <c r="A406" s="26" t="n"/>
      <c r="B406" s="27" t="n"/>
      <c r="C406" s="26" t="n"/>
      <c r="D406" s="28" t="n"/>
      <c r="E406" s="26" t="n"/>
      <c r="F406" s="26" t="n"/>
      <c r="G406" s="29" t="n"/>
      <c r="H406" s="30" t="n"/>
      <c r="I406" s="30" t="n"/>
      <c r="J406" s="17">
        <f>IF(OR(G406="",H406=""),"",(H406+I406)*G406)</f>
        <v/>
      </c>
      <c r="K406" s="30" t="n"/>
      <c r="L406" s="17">
        <f>IF(J406="","",IF(M406="Lunas",0,J406-K406))</f>
        <v/>
      </c>
      <c r="M406" s="26" t="n"/>
      <c r="N406" s="26" t="n"/>
      <c r="O406" s="30" t="n"/>
      <c r="P406" s="28" t="n"/>
      <c r="Q406" s="17">
        <f>IF(J406="","",J406*Trip!$B$5)</f>
        <v/>
      </c>
      <c r="R406" s="30" t="n"/>
      <c r="S406" s="26" t="n"/>
      <c r="U406" s="9">
        <f>IF(TRIM(C406)="","",TRIM(C406)&amp;" | "&amp;TRIM(D406))</f>
        <v/>
      </c>
      <c r="V406" s="9">
        <f>IF(U406="","",IF(COUNTIF($U$2:U406,U406)=1,MAX($V$1:V405)+1,""))</f>
        <v/>
      </c>
      <c r="W406" s="9">
        <f>IF(TRIM(E406)="","",TRIM(E406)&amp;IF(TRIM(F406)="",""," — "&amp;TRIM(F406)))</f>
        <v/>
      </c>
      <c r="X406" s="9">
        <f>IF(W406="","",IF(COUNTIF($W$2:W406,W406)=1,MAX($X$1:X405)+1,""))</f>
        <v/>
      </c>
    </row>
    <row r="407">
      <c r="A407" s="26" t="n"/>
      <c r="B407" s="27" t="n"/>
      <c r="C407" s="26" t="n"/>
      <c r="D407" s="28" t="n"/>
      <c r="E407" s="26" t="n"/>
      <c r="F407" s="26" t="n"/>
      <c r="G407" s="29" t="n"/>
      <c r="H407" s="30" t="n"/>
      <c r="I407" s="30" t="n"/>
      <c r="J407" s="17">
        <f>IF(OR(G407="",H407=""),"",(H407+I407)*G407)</f>
        <v/>
      </c>
      <c r="K407" s="30" t="n"/>
      <c r="L407" s="17">
        <f>IF(J407="","",IF(M407="Lunas",0,J407-K407))</f>
        <v/>
      </c>
      <c r="M407" s="26" t="n"/>
      <c r="N407" s="26" t="n"/>
      <c r="O407" s="30" t="n"/>
      <c r="P407" s="28" t="n"/>
      <c r="Q407" s="17">
        <f>IF(J407="","",J407*Trip!$B$5)</f>
        <v/>
      </c>
      <c r="R407" s="30" t="n"/>
      <c r="S407" s="26" t="n"/>
      <c r="U407" s="9">
        <f>IF(TRIM(C407)="","",TRIM(C407)&amp;" | "&amp;TRIM(D407))</f>
        <v/>
      </c>
      <c r="V407" s="9">
        <f>IF(U407="","",IF(COUNTIF($U$2:U407,U407)=1,MAX($V$1:V406)+1,""))</f>
        <v/>
      </c>
      <c r="W407" s="9">
        <f>IF(TRIM(E407)="","",TRIM(E407)&amp;IF(TRIM(F407)="",""," — "&amp;TRIM(F407)))</f>
        <v/>
      </c>
      <c r="X407" s="9">
        <f>IF(W407="","",IF(COUNTIF($W$2:W407,W407)=1,MAX($X$1:X406)+1,""))</f>
        <v/>
      </c>
    </row>
    <row r="408">
      <c r="A408" s="26" t="n"/>
      <c r="B408" s="27" t="n"/>
      <c r="C408" s="26" t="n"/>
      <c r="D408" s="28" t="n"/>
      <c r="E408" s="26" t="n"/>
      <c r="F408" s="26" t="n"/>
      <c r="G408" s="29" t="n"/>
      <c r="H408" s="30" t="n"/>
      <c r="I408" s="30" t="n"/>
      <c r="J408" s="17">
        <f>IF(OR(G408="",H408=""),"",(H408+I408)*G408)</f>
        <v/>
      </c>
      <c r="K408" s="30" t="n"/>
      <c r="L408" s="17">
        <f>IF(J408="","",IF(M408="Lunas",0,J408-K408))</f>
        <v/>
      </c>
      <c r="M408" s="26" t="n"/>
      <c r="N408" s="26" t="n"/>
      <c r="O408" s="30" t="n"/>
      <c r="P408" s="28" t="n"/>
      <c r="Q408" s="17">
        <f>IF(J408="","",J408*Trip!$B$5)</f>
        <v/>
      </c>
      <c r="R408" s="30" t="n"/>
      <c r="S408" s="26" t="n"/>
      <c r="U408" s="9">
        <f>IF(TRIM(C408)="","",TRIM(C408)&amp;" | "&amp;TRIM(D408))</f>
        <v/>
      </c>
      <c r="V408" s="9">
        <f>IF(U408="","",IF(COUNTIF($U$2:U408,U408)=1,MAX($V$1:V407)+1,""))</f>
        <v/>
      </c>
      <c r="W408" s="9">
        <f>IF(TRIM(E408)="","",TRIM(E408)&amp;IF(TRIM(F408)="",""," — "&amp;TRIM(F408)))</f>
        <v/>
      </c>
      <c r="X408" s="9">
        <f>IF(W408="","",IF(COUNTIF($W$2:W408,W408)=1,MAX($X$1:X407)+1,""))</f>
        <v/>
      </c>
    </row>
    <row r="409">
      <c r="A409" s="26" t="n"/>
      <c r="B409" s="27" t="n"/>
      <c r="C409" s="26" t="n"/>
      <c r="D409" s="28" t="n"/>
      <c r="E409" s="26" t="n"/>
      <c r="F409" s="26" t="n"/>
      <c r="G409" s="29" t="n"/>
      <c r="H409" s="30" t="n"/>
      <c r="I409" s="30" t="n"/>
      <c r="J409" s="17">
        <f>IF(OR(G409="",H409=""),"",(H409+I409)*G409)</f>
        <v/>
      </c>
      <c r="K409" s="30" t="n"/>
      <c r="L409" s="17">
        <f>IF(J409="","",IF(M409="Lunas",0,J409-K409))</f>
        <v/>
      </c>
      <c r="M409" s="26" t="n"/>
      <c r="N409" s="26" t="n"/>
      <c r="O409" s="30" t="n"/>
      <c r="P409" s="28" t="n"/>
      <c r="Q409" s="17">
        <f>IF(J409="","",J409*Trip!$B$5)</f>
        <v/>
      </c>
      <c r="R409" s="30" t="n"/>
      <c r="S409" s="26" t="n"/>
      <c r="U409" s="9">
        <f>IF(TRIM(C409)="","",TRIM(C409)&amp;" | "&amp;TRIM(D409))</f>
        <v/>
      </c>
      <c r="V409" s="9">
        <f>IF(U409="","",IF(COUNTIF($U$2:U409,U409)=1,MAX($V$1:V408)+1,""))</f>
        <v/>
      </c>
      <c r="W409" s="9">
        <f>IF(TRIM(E409)="","",TRIM(E409)&amp;IF(TRIM(F409)="",""," — "&amp;TRIM(F409)))</f>
        <v/>
      </c>
      <c r="X409" s="9">
        <f>IF(W409="","",IF(COUNTIF($W$2:W409,W409)=1,MAX($X$1:X408)+1,""))</f>
        <v/>
      </c>
    </row>
    <row r="410">
      <c r="A410" s="26" t="n"/>
      <c r="B410" s="27" t="n"/>
      <c r="C410" s="26" t="n"/>
      <c r="D410" s="28" t="n"/>
      <c r="E410" s="26" t="n"/>
      <c r="F410" s="26" t="n"/>
      <c r="G410" s="29" t="n"/>
      <c r="H410" s="30" t="n"/>
      <c r="I410" s="30" t="n"/>
      <c r="J410" s="17">
        <f>IF(OR(G410="",H410=""),"",(H410+I410)*G410)</f>
        <v/>
      </c>
      <c r="K410" s="30" t="n"/>
      <c r="L410" s="17">
        <f>IF(J410="","",IF(M410="Lunas",0,J410-K410))</f>
        <v/>
      </c>
      <c r="M410" s="26" t="n"/>
      <c r="N410" s="26" t="n"/>
      <c r="O410" s="30" t="n"/>
      <c r="P410" s="28" t="n"/>
      <c r="Q410" s="17">
        <f>IF(J410="","",J410*Trip!$B$5)</f>
        <v/>
      </c>
      <c r="R410" s="30" t="n"/>
      <c r="S410" s="26" t="n"/>
      <c r="U410" s="9">
        <f>IF(TRIM(C410)="","",TRIM(C410)&amp;" | "&amp;TRIM(D410))</f>
        <v/>
      </c>
      <c r="V410" s="9">
        <f>IF(U410="","",IF(COUNTIF($U$2:U410,U410)=1,MAX($V$1:V409)+1,""))</f>
        <v/>
      </c>
      <c r="W410" s="9">
        <f>IF(TRIM(E410)="","",TRIM(E410)&amp;IF(TRIM(F410)="",""," — "&amp;TRIM(F410)))</f>
        <v/>
      </c>
      <c r="X410" s="9">
        <f>IF(W410="","",IF(COUNTIF($W$2:W410,W410)=1,MAX($X$1:X409)+1,""))</f>
        <v/>
      </c>
    </row>
    <row r="411">
      <c r="A411" s="26" t="n"/>
      <c r="B411" s="27" t="n"/>
      <c r="C411" s="26" t="n"/>
      <c r="D411" s="28" t="n"/>
      <c r="E411" s="26" t="n"/>
      <c r="F411" s="26" t="n"/>
      <c r="G411" s="29" t="n"/>
      <c r="H411" s="30" t="n"/>
      <c r="I411" s="30" t="n"/>
      <c r="J411" s="17">
        <f>IF(OR(G411="",H411=""),"",(H411+I411)*G411)</f>
        <v/>
      </c>
      <c r="K411" s="30" t="n"/>
      <c r="L411" s="17">
        <f>IF(J411="","",IF(M411="Lunas",0,J411-K411))</f>
        <v/>
      </c>
      <c r="M411" s="26" t="n"/>
      <c r="N411" s="26" t="n"/>
      <c r="O411" s="30" t="n"/>
      <c r="P411" s="28" t="n"/>
      <c r="Q411" s="17">
        <f>IF(J411="","",J411*Trip!$B$5)</f>
        <v/>
      </c>
      <c r="R411" s="30" t="n"/>
      <c r="S411" s="26" t="n"/>
      <c r="U411" s="9">
        <f>IF(TRIM(C411)="","",TRIM(C411)&amp;" | "&amp;TRIM(D411))</f>
        <v/>
      </c>
      <c r="V411" s="9">
        <f>IF(U411="","",IF(COUNTIF($U$2:U411,U411)=1,MAX($V$1:V410)+1,""))</f>
        <v/>
      </c>
      <c r="W411" s="9">
        <f>IF(TRIM(E411)="","",TRIM(E411)&amp;IF(TRIM(F411)="",""," — "&amp;TRIM(F411)))</f>
        <v/>
      </c>
      <c r="X411" s="9">
        <f>IF(W411="","",IF(COUNTIF($W$2:W411,W411)=1,MAX($X$1:X410)+1,""))</f>
        <v/>
      </c>
    </row>
    <row r="412">
      <c r="A412" s="26" t="n"/>
      <c r="B412" s="27" t="n"/>
      <c r="C412" s="26" t="n"/>
      <c r="D412" s="28" t="n"/>
      <c r="E412" s="26" t="n"/>
      <c r="F412" s="26" t="n"/>
      <c r="G412" s="29" t="n"/>
      <c r="H412" s="30" t="n"/>
      <c r="I412" s="30" t="n"/>
      <c r="J412" s="17">
        <f>IF(OR(G412="",H412=""),"",(H412+I412)*G412)</f>
        <v/>
      </c>
      <c r="K412" s="30" t="n"/>
      <c r="L412" s="17">
        <f>IF(J412="","",IF(M412="Lunas",0,J412-K412))</f>
        <v/>
      </c>
      <c r="M412" s="26" t="n"/>
      <c r="N412" s="26" t="n"/>
      <c r="O412" s="30" t="n"/>
      <c r="P412" s="28" t="n"/>
      <c r="Q412" s="17">
        <f>IF(J412="","",J412*Trip!$B$5)</f>
        <v/>
      </c>
      <c r="R412" s="30" t="n"/>
      <c r="S412" s="26" t="n"/>
      <c r="U412" s="9">
        <f>IF(TRIM(C412)="","",TRIM(C412)&amp;" | "&amp;TRIM(D412))</f>
        <v/>
      </c>
      <c r="V412" s="9">
        <f>IF(U412="","",IF(COUNTIF($U$2:U412,U412)=1,MAX($V$1:V411)+1,""))</f>
        <v/>
      </c>
      <c r="W412" s="9">
        <f>IF(TRIM(E412)="","",TRIM(E412)&amp;IF(TRIM(F412)="",""," — "&amp;TRIM(F412)))</f>
        <v/>
      </c>
      <c r="X412" s="9">
        <f>IF(W412="","",IF(COUNTIF($W$2:W412,W412)=1,MAX($X$1:X411)+1,""))</f>
        <v/>
      </c>
    </row>
    <row r="413">
      <c r="A413" s="26" t="n"/>
      <c r="B413" s="27" t="n"/>
      <c r="C413" s="26" t="n"/>
      <c r="D413" s="28" t="n"/>
      <c r="E413" s="26" t="n"/>
      <c r="F413" s="26" t="n"/>
      <c r="G413" s="29" t="n"/>
      <c r="H413" s="30" t="n"/>
      <c r="I413" s="30" t="n"/>
      <c r="J413" s="17">
        <f>IF(OR(G413="",H413=""),"",(H413+I413)*G413)</f>
        <v/>
      </c>
      <c r="K413" s="30" t="n"/>
      <c r="L413" s="17">
        <f>IF(J413="","",IF(M413="Lunas",0,J413-K413))</f>
        <v/>
      </c>
      <c r="M413" s="26" t="n"/>
      <c r="N413" s="26" t="n"/>
      <c r="O413" s="30" t="n"/>
      <c r="P413" s="28" t="n"/>
      <c r="Q413" s="17">
        <f>IF(J413="","",J413*Trip!$B$5)</f>
        <v/>
      </c>
      <c r="R413" s="30" t="n"/>
      <c r="S413" s="26" t="n"/>
      <c r="U413" s="9">
        <f>IF(TRIM(C413)="","",TRIM(C413)&amp;" | "&amp;TRIM(D413))</f>
        <v/>
      </c>
      <c r="V413" s="9">
        <f>IF(U413="","",IF(COUNTIF($U$2:U413,U413)=1,MAX($V$1:V412)+1,""))</f>
        <v/>
      </c>
      <c r="W413" s="9">
        <f>IF(TRIM(E413)="","",TRIM(E413)&amp;IF(TRIM(F413)="",""," — "&amp;TRIM(F413)))</f>
        <v/>
      </c>
      <c r="X413" s="9">
        <f>IF(W413="","",IF(COUNTIF($W$2:W413,W413)=1,MAX($X$1:X412)+1,""))</f>
        <v/>
      </c>
    </row>
    <row r="414">
      <c r="A414" s="26" t="n"/>
      <c r="B414" s="27" t="n"/>
      <c r="C414" s="26" t="n"/>
      <c r="D414" s="28" t="n"/>
      <c r="E414" s="26" t="n"/>
      <c r="F414" s="26" t="n"/>
      <c r="G414" s="29" t="n"/>
      <c r="H414" s="30" t="n"/>
      <c r="I414" s="30" t="n"/>
      <c r="J414" s="17">
        <f>IF(OR(G414="",H414=""),"",(H414+I414)*G414)</f>
        <v/>
      </c>
      <c r="K414" s="30" t="n"/>
      <c r="L414" s="17">
        <f>IF(J414="","",IF(M414="Lunas",0,J414-K414))</f>
        <v/>
      </c>
      <c r="M414" s="26" t="n"/>
      <c r="N414" s="26" t="n"/>
      <c r="O414" s="30" t="n"/>
      <c r="P414" s="28" t="n"/>
      <c r="Q414" s="17">
        <f>IF(J414="","",J414*Trip!$B$5)</f>
        <v/>
      </c>
      <c r="R414" s="30" t="n"/>
      <c r="S414" s="26" t="n"/>
      <c r="U414" s="9">
        <f>IF(TRIM(C414)="","",TRIM(C414)&amp;" | "&amp;TRIM(D414))</f>
        <v/>
      </c>
      <c r="V414" s="9">
        <f>IF(U414="","",IF(COUNTIF($U$2:U414,U414)=1,MAX($V$1:V413)+1,""))</f>
        <v/>
      </c>
      <c r="W414" s="9">
        <f>IF(TRIM(E414)="","",TRIM(E414)&amp;IF(TRIM(F414)="",""," — "&amp;TRIM(F414)))</f>
        <v/>
      </c>
      <c r="X414" s="9">
        <f>IF(W414="","",IF(COUNTIF($W$2:W414,W414)=1,MAX($X$1:X413)+1,""))</f>
        <v/>
      </c>
    </row>
    <row r="415">
      <c r="A415" s="26" t="n"/>
      <c r="B415" s="27" t="n"/>
      <c r="C415" s="26" t="n"/>
      <c r="D415" s="28" t="n"/>
      <c r="E415" s="26" t="n"/>
      <c r="F415" s="26" t="n"/>
      <c r="G415" s="29" t="n"/>
      <c r="H415" s="30" t="n"/>
      <c r="I415" s="30" t="n"/>
      <c r="J415" s="17">
        <f>IF(OR(G415="",H415=""),"",(H415+I415)*G415)</f>
        <v/>
      </c>
      <c r="K415" s="30" t="n"/>
      <c r="L415" s="17">
        <f>IF(J415="","",IF(M415="Lunas",0,J415-K415))</f>
        <v/>
      </c>
      <c r="M415" s="26" t="n"/>
      <c r="N415" s="26" t="n"/>
      <c r="O415" s="30" t="n"/>
      <c r="P415" s="28" t="n"/>
      <c r="Q415" s="17">
        <f>IF(J415="","",J415*Trip!$B$5)</f>
        <v/>
      </c>
      <c r="R415" s="30" t="n"/>
      <c r="S415" s="26" t="n"/>
      <c r="U415" s="9">
        <f>IF(TRIM(C415)="","",TRIM(C415)&amp;" | "&amp;TRIM(D415))</f>
        <v/>
      </c>
      <c r="V415" s="9">
        <f>IF(U415="","",IF(COUNTIF($U$2:U415,U415)=1,MAX($V$1:V414)+1,""))</f>
        <v/>
      </c>
      <c r="W415" s="9">
        <f>IF(TRIM(E415)="","",TRIM(E415)&amp;IF(TRIM(F415)="",""," — "&amp;TRIM(F415)))</f>
        <v/>
      </c>
      <c r="X415" s="9">
        <f>IF(W415="","",IF(COUNTIF($W$2:W415,W415)=1,MAX($X$1:X414)+1,""))</f>
        <v/>
      </c>
    </row>
    <row r="416">
      <c r="A416" s="26" t="n"/>
      <c r="B416" s="27" t="n"/>
      <c r="C416" s="26" t="n"/>
      <c r="D416" s="28" t="n"/>
      <c r="E416" s="26" t="n"/>
      <c r="F416" s="26" t="n"/>
      <c r="G416" s="29" t="n"/>
      <c r="H416" s="30" t="n"/>
      <c r="I416" s="30" t="n"/>
      <c r="J416" s="17">
        <f>IF(OR(G416="",H416=""),"",(H416+I416)*G416)</f>
        <v/>
      </c>
      <c r="K416" s="30" t="n"/>
      <c r="L416" s="17">
        <f>IF(J416="","",IF(M416="Lunas",0,J416-K416))</f>
        <v/>
      </c>
      <c r="M416" s="26" t="n"/>
      <c r="N416" s="26" t="n"/>
      <c r="O416" s="30" t="n"/>
      <c r="P416" s="28" t="n"/>
      <c r="Q416" s="17">
        <f>IF(J416="","",J416*Trip!$B$5)</f>
        <v/>
      </c>
      <c r="R416" s="30" t="n"/>
      <c r="S416" s="26" t="n"/>
      <c r="U416" s="9">
        <f>IF(TRIM(C416)="","",TRIM(C416)&amp;" | "&amp;TRIM(D416))</f>
        <v/>
      </c>
      <c r="V416" s="9">
        <f>IF(U416="","",IF(COUNTIF($U$2:U416,U416)=1,MAX($V$1:V415)+1,""))</f>
        <v/>
      </c>
      <c r="W416" s="9">
        <f>IF(TRIM(E416)="","",TRIM(E416)&amp;IF(TRIM(F416)="",""," — "&amp;TRIM(F416)))</f>
        <v/>
      </c>
      <c r="X416" s="9">
        <f>IF(W416="","",IF(COUNTIF($W$2:W416,W416)=1,MAX($X$1:X415)+1,""))</f>
        <v/>
      </c>
    </row>
    <row r="417">
      <c r="A417" s="26" t="n"/>
      <c r="B417" s="27" t="n"/>
      <c r="C417" s="26" t="n"/>
      <c r="D417" s="28" t="n"/>
      <c r="E417" s="26" t="n"/>
      <c r="F417" s="26" t="n"/>
      <c r="G417" s="29" t="n"/>
      <c r="H417" s="30" t="n"/>
      <c r="I417" s="30" t="n"/>
      <c r="J417" s="17">
        <f>IF(OR(G417="",H417=""),"",(H417+I417)*G417)</f>
        <v/>
      </c>
      <c r="K417" s="30" t="n"/>
      <c r="L417" s="17">
        <f>IF(J417="","",IF(M417="Lunas",0,J417-K417))</f>
        <v/>
      </c>
      <c r="M417" s="26" t="n"/>
      <c r="N417" s="26" t="n"/>
      <c r="O417" s="30" t="n"/>
      <c r="P417" s="28" t="n"/>
      <c r="Q417" s="17">
        <f>IF(J417="","",J417*Trip!$B$5)</f>
        <v/>
      </c>
      <c r="R417" s="30" t="n"/>
      <c r="S417" s="26" t="n"/>
      <c r="U417" s="9">
        <f>IF(TRIM(C417)="","",TRIM(C417)&amp;" | "&amp;TRIM(D417))</f>
        <v/>
      </c>
      <c r="V417" s="9">
        <f>IF(U417="","",IF(COUNTIF($U$2:U417,U417)=1,MAX($V$1:V416)+1,""))</f>
        <v/>
      </c>
      <c r="W417" s="9">
        <f>IF(TRIM(E417)="","",TRIM(E417)&amp;IF(TRIM(F417)="",""," — "&amp;TRIM(F417)))</f>
        <v/>
      </c>
      <c r="X417" s="9">
        <f>IF(W417="","",IF(COUNTIF($W$2:W417,W417)=1,MAX($X$1:X416)+1,""))</f>
        <v/>
      </c>
    </row>
    <row r="418">
      <c r="A418" s="26" t="n"/>
      <c r="B418" s="27" t="n"/>
      <c r="C418" s="26" t="n"/>
      <c r="D418" s="28" t="n"/>
      <c r="E418" s="26" t="n"/>
      <c r="F418" s="26" t="n"/>
      <c r="G418" s="29" t="n"/>
      <c r="H418" s="30" t="n"/>
      <c r="I418" s="30" t="n"/>
      <c r="J418" s="17">
        <f>IF(OR(G418="",H418=""),"",(H418+I418)*G418)</f>
        <v/>
      </c>
      <c r="K418" s="30" t="n"/>
      <c r="L418" s="17">
        <f>IF(J418="","",IF(M418="Lunas",0,J418-K418))</f>
        <v/>
      </c>
      <c r="M418" s="26" t="n"/>
      <c r="N418" s="26" t="n"/>
      <c r="O418" s="30" t="n"/>
      <c r="P418" s="28" t="n"/>
      <c r="Q418" s="17">
        <f>IF(J418="","",J418*Trip!$B$5)</f>
        <v/>
      </c>
      <c r="R418" s="30" t="n"/>
      <c r="S418" s="26" t="n"/>
      <c r="U418" s="9">
        <f>IF(TRIM(C418)="","",TRIM(C418)&amp;" | "&amp;TRIM(D418))</f>
        <v/>
      </c>
      <c r="V418" s="9">
        <f>IF(U418="","",IF(COUNTIF($U$2:U418,U418)=1,MAX($V$1:V417)+1,""))</f>
        <v/>
      </c>
      <c r="W418" s="9">
        <f>IF(TRIM(E418)="","",TRIM(E418)&amp;IF(TRIM(F418)="",""," — "&amp;TRIM(F418)))</f>
        <v/>
      </c>
      <c r="X418" s="9">
        <f>IF(W418="","",IF(COUNTIF($W$2:W418,W418)=1,MAX($X$1:X417)+1,""))</f>
        <v/>
      </c>
    </row>
    <row r="419">
      <c r="A419" s="26" t="n"/>
      <c r="B419" s="27" t="n"/>
      <c r="C419" s="26" t="n"/>
      <c r="D419" s="28" t="n"/>
      <c r="E419" s="26" t="n"/>
      <c r="F419" s="26" t="n"/>
      <c r="G419" s="29" t="n"/>
      <c r="H419" s="30" t="n"/>
      <c r="I419" s="30" t="n"/>
      <c r="J419" s="17">
        <f>IF(OR(G419="",H419=""),"",(H419+I419)*G419)</f>
        <v/>
      </c>
      <c r="K419" s="30" t="n"/>
      <c r="L419" s="17">
        <f>IF(J419="","",IF(M419="Lunas",0,J419-K419))</f>
        <v/>
      </c>
      <c r="M419" s="26" t="n"/>
      <c r="N419" s="26" t="n"/>
      <c r="O419" s="30" t="n"/>
      <c r="P419" s="28" t="n"/>
      <c r="Q419" s="17">
        <f>IF(J419="","",J419*Trip!$B$5)</f>
        <v/>
      </c>
      <c r="R419" s="30" t="n"/>
      <c r="S419" s="26" t="n"/>
      <c r="U419" s="9">
        <f>IF(TRIM(C419)="","",TRIM(C419)&amp;" | "&amp;TRIM(D419))</f>
        <v/>
      </c>
      <c r="V419" s="9">
        <f>IF(U419="","",IF(COUNTIF($U$2:U419,U419)=1,MAX($V$1:V418)+1,""))</f>
        <v/>
      </c>
      <c r="W419" s="9">
        <f>IF(TRIM(E419)="","",TRIM(E419)&amp;IF(TRIM(F419)="",""," — "&amp;TRIM(F419)))</f>
        <v/>
      </c>
      <c r="X419" s="9">
        <f>IF(W419="","",IF(COUNTIF($W$2:W419,W419)=1,MAX($X$1:X418)+1,""))</f>
        <v/>
      </c>
    </row>
    <row r="420">
      <c r="A420" s="26" t="n"/>
      <c r="B420" s="27" t="n"/>
      <c r="C420" s="26" t="n"/>
      <c r="D420" s="28" t="n"/>
      <c r="E420" s="26" t="n"/>
      <c r="F420" s="26" t="n"/>
      <c r="G420" s="29" t="n"/>
      <c r="H420" s="30" t="n"/>
      <c r="I420" s="30" t="n"/>
      <c r="J420" s="17">
        <f>IF(OR(G420="",H420=""),"",(H420+I420)*G420)</f>
        <v/>
      </c>
      <c r="K420" s="30" t="n"/>
      <c r="L420" s="17">
        <f>IF(J420="","",IF(M420="Lunas",0,J420-K420))</f>
        <v/>
      </c>
      <c r="M420" s="26" t="n"/>
      <c r="N420" s="26" t="n"/>
      <c r="O420" s="30" t="n"/>
      <c r="P420" s="28" t="n"/>
      <c r="Q420" s="17">
        <f>IF(J420="","",J420*Trip!$B$5)</f>
        <v/>
      </c>
      <c r="R420" s="30" t="n"/>
      <c r="S420" s="26" t="n"/>
      <c r="U420" s="9">
        <f>IF(TRIM(C420)="","",TRIM(C420)&amp;" | "&amp;TRIM(D420))</f>
        <v/>
      </c>
      <c r="V420" s="9">
        <f>IF(U420="","",IF(COUNTIF($U$2:U420,U420)=1,MAX($V$1:V419)+1,""))</f>
        <v/>
      </c>
      <c r="W420" s="9">
        <f>IF(TRIM(E420)="","",TRIM(E420)&amp;IF(TRIM(F420)="",""," — "&amp;TRIM(F420)))</f>
        <v/>
      </c>
      <c r="X420" s="9">
        <f>IF(W420="","",IF(COUNTIF($W$2:W420,W420)=1,MAX($X$1:X419)+1,""))</f>
        <v/>
      </c>
    </row>
    <row r="421">
      <c r="A421" s="26" t="n"/>
      <c r="B421" s="27" t="n"/>
      <c r="C421" s="26" t="n"/>
      <c r="D421" s="28" t="n"/>
      <c r="E421" s="26" t="n"/>
      <c r="F421" s="26" t="n"/>
      <c r="G421" s="29" t="n"/>
      <c r="H421" s="30" t="n"/>
      <c r="I421" s="30" t="n"/>
      <c r="J421" s="17">
        <f>IF(OR(G421="",H421=""),"",(H421+I421)*G421)</f>
        <v/>
      </c>
      <c r="K421" s="30" t="n"/>
      <c r="L421" s="17">
        <f>IF(J421="","",IF(M421="Lunas",0,J421-K421))</f>
        <v/>
      </c>
      <c r="M421" s="26" t="n"/>
      <c r="N421" s="26" t="n"/>
      <c r="O421" s="30" t="n"/>
      <c r="P421" s="28" t="n"/>
      <c r="Q421" s="17">
        <f>IF(J421="","",J421*Trip!$B$5)</f>
        <v/>
      </c>
      <c r="R421" s="30" t="n"/>
      <c r="S421" s="26" t="n"/>
      <c r="U421" s="9">
        <f>IF(TRIM(C421)="","",TRIM(C421)&amp;" | "&amp;TRIM(D421))</f>
        <v/>
      </c>
      <c r="V421" s="9">
        <f>IF(U421="","",IF(COUNTIF($U$2:U421,U421)=1,MAX($V$1:V420)+1,""))</f>
        <v/>
      </c>
      <c r="W421" s="9">
        <f>IF(TRIM(E421)="","",TRIM(E421)&amp;IF(TRIM(F421)="",""," — "&amp;TRIM(F421)))</f>
        <v/>
      </c>
      <c r="X421" s="9">
        <f>IF(W421="","",IF(COUNTIF($W$2:W421,W421)=1,MAX($X$1:X420)+1,""))</f>
        <v/>
      </c>
    </row>
    <row r="422">
      <c r="A422" s="26" t="n"/>
      <c r="B422" s="27" t="n"/>
      <c r="C422" s="26" t="n"/>
      <c r="D422" s="28" t="n"/>
      <c r="E422" s="26" t="n"/>
      <c r="F422" s="26" t="n"/>
      <c r="G422" s="29" t="n"/>
      <c r="H422" s="30" t="n"/>
      <c r="I422" s="30" t="n"/>
      <c r="J422" s="17">
        <f>IF(OR(G422="",H422=""),"",(H422+I422)*G422)</f>
        <v/>
      </c>
      <c r="K422" s="30" t="n"/>
      <c r="L422" s="17">
        <f>IF(J422="","",IF(M422="Lunas",0,J422-K422))</f>
        <v/>
      </c>
      <c r="M422" s="26" t="n"/>
      <c r="N422" s="26" t="n"/>
      <c r="O422" s="30" t="n"/>
      <c r="P422" s="28" t="n"/>
      <c r="Q422" s="17">
        <f>IF(J422="","",J422*Trip!$B$5)</f>
        <v/>
      </c>
      <c r="R422" s="30" t="n"/>
      <c r="S422" s="26" t="n"/>
      <c r="U422" s="9">
        <f>IF(TRIM(C422)="","",TRIM(C422)&amp;" | "&amp;TRIM(D422))</f>
        <v/>
      </c>
      <c r="V422" s="9">
        <f>IF(U422="","",IF(COUNTIF($U$2:U422,U422)=1,MAX($V$1:V421)+1,""))</f>
        <v/>
      </c>
      <c r="W422" s="9">
        <f>IF(TRIM(E422)="","",TRIM(E422)&amp;IF(TRIM(F422)="",""," — "&amp;TRIM(F422)))</f>
        <v/>
      </c>
      <c r="X422" s="9">
        <f>IF(W422="","",IF(COUNTIF($W$2:W422,W422)=1,MAX($X$1:X421)+1,""))</f>
        <v/>
      </c>
    </row>
    <row r="423">
      <c r="A423" s="26" t="n"/>
      <c r="B423" s="27" t="n"/>
      <c r="C423" s="26" t="n"/>
      <c r="D423" s="28" t="n"/>
      <c r="E423" s="26" t="n"/>
      <c r="F423" s="26" t="n"/>
      <c r="G423" s="29" t="n"/>
      <c r="H423" s="30" t="n"/>
      <c r="I423" s="30" t="n"/>
      <c r="J423" s="17">
        <f>IF(OR(G423="",H423=""),"",(H423+I423)*G423)</f>
        <v/>
      </c>
      <c r="K423" s="30" t="n"/>
      <c r="L423" s="17">
        <f>IF(J423="","",IF(M423="Lunas",0,J423-K423))</f>
        <v/>
      </c>
      <c r="M423" s="26" t="n"/>
      <c r="N423" s="26" t="n"/>
      <c r="O423" s="30" t="n"/>
      <c r="P423" s="28" t="n"/>
      <c r="Q423" s="17">
        <f>IF(J423="","",J423*Trip!$B$5)</f>
        <v/>
      </c>
      <c r="R423" s="30" t="n"/>
      <c r="S423" s="26" t="n"/>
      <c r="U423" s="9">
        <f>IF(TRIM(C423)="","",TRIM(C423)&amp;" | "&amp;TRIM(D423))</f>
        <v/>
      </c>
      <c r="V423" s="9">
        <f>IF(U423="","",IF(COUNTIF($U$2:U423,U423)=1,MAX($V$1:V422)+1,""))</f>
        <v/>
      </c>
      <c r="W423" s="9">
        <f>IF(TRIM(E423)="","",TRIM(E423)&amp;IF(TRIM(F423)="",""," — "&amp;TRIM(F423)))</f>
        <v/>
      </c>
      <c r="X423" s="9">
        <f>IF(W423="","",IF(COUNTIF($W$2:W423,W423)=1,MAX($X$1:X422)+1,""))</f>
        <v/>
      </c>
    </row>
    <row r="424">
      <c r="A424" s="26" t="n"/>
      <c r="B424" s="27" t="n"/>
      <c r="C424" s="26" t="n"/>
      <c r="D424" s="28" t="n"/>
      <c r="E424" s="26" t="n"/>
      <c r="F424" s="26" t="n"/>
      <c r="G424" s="29" t="n"/>
      <c r="H424" s="30" t="n"/>
      <c r="I424" s="30" t="n"/>
      <c r="J424" s="17">
        <f>IF(OR(G424="",H424=""),"",(H424+I424)*G424)</f>
        <v/>
      </c>
      <c r="K424" s="30" t="n"/>
      <c r="L424" s="17">
        <f>IF(J424="","",IF(M424="Lunas",0,J424-K424))</f>
        <v/>
      </c>
      <c r="M424" s="26" t="n"/>
      <c r="N424" s="26" t="n"/>
      <c r="O424" s="30" t="n"/>
      <c r="P424" s="28" t="n"/>
      <c r="Q424" s="17">
        <f>IF(J424="","",J424*Trip!$B$5)</f>
        <v/>
      </c>
      <c r="R424" s="30" t="n"/>
      <c r="S424" s="26" t="n"/>
      <c r="U424" s="9">
        <f>IF(TRIM(C424)="","",TRIM(C424)&amp;" | "&amp;TRIM(D424))</f>
        <v/>
      </c>
      <c r="V424" s="9">
        <f>IF(U424="","",IF(COUNTIF($U$2:U424,U424)=1,MAX($V$1:V423)+1,""))</f>
        <v/>
      </c>
      <c r="W424" s="9">
        <f>IF(TRIM(E424)="","",TRIM(E424)&amp;IF(TRIM(F424)="",""," — "&amp;TRIM(F424)))</f>
        <v/>
      </c>
      <c r="X424" s="9">
        <f>IF(W424="","",IF(COUNTIF($W$2:W424,W424)=1,MAX($X$1:X423)+1,""))</f>
        <v/>
      </c>
    </row>
    <row r="425">
      <c r="A425" s="26" t="n"/>
      <c r="B425" s="27" t="n"/>
      <c r="C425" s="26" t="n"/>
      <c r="D425" s="28" t="n"/>
      <c r="E425" s="26" t="n"/>
      <c r="F425" s="26" t="n"/>
      <c r="G425" s="29" t="n"/>
      <c r="H425" s="30" t="n"/>
      <c r="I425" s="30" t="n"/>
      <c r="J425" s="17">
        <f>IF(OR(G425="",H425=""),"",(H425+I425)*G425)</f>
        <v/>
      </c>
      <c r="K425" s="30" t="n"/>
      <c r="L425" s="17">
        <f>IF(J425="","",IF(M425="Lunas",0,J425-K425))</f>
        <v/>
      </c>
      <c r="M425" s="26" t="n"/>
      <c r="N425" s="26" t="n"/>
      <c r="O425" s="30" t="n"/>
      <c r="P425" s="28" t="n"/>
      <c r="Q425" s="17">
        <f>IF(J425="","",J425*Trip!$B$5)</f>
        <v/>
      </c>
      <c r="R425" s="30" t="n"/>
      <c r="S425" s="26" t="n"/>
      <c r="U425" s="9">
        <f>IF(TRIM(C425)="","",TRIM(C425)&amp;" | "&amp;TRIM(D425))</f>
        <v/>
      </c>
      <c r="V425" s="9">
        <f>IF(U425="","",IF(COUNTIF($U$2:U425,U425)=1,MAX($V$1:V424)+1,""))</f>
        <v/>
      </c>
      <c r="W425" s="9">
        <f>IF(TRIM(E425)="","",TRIM(E425)&amp;IF(TRIM(F425)="",""," — "&amp;TRIM(F425)))</f>
        <v/>
      </c>
      <c r="X425" s="9">
        <f>IF(W425="","",IF(COUNTIF($W$2:W425,W425)=1,MAX($X$1:X424)+1,""))</f>
        <v/>
      </c>
    </row>
    <row r="426">
      <c r="A426" s="26" t="n"/>
      <c r="B426" s="27" t="n"/>
      <c r="C426" s="26" t="n"/>
      <c r="D426" s="28" t="n"/>
      <c r="E426" s="26" t="n"/>
      <c r="F426" s="26" t="n"/>
      <c r="G426" s="29" t="n"/>
      <c r="H426" s="30" t="n"/>
      <c r="I426" s="30" t="n"/>
      <c r="J426" s="17">
        <f>IF(OR(G426="",H426=""),"",(H426+I426)*G426)</f>
        <v/>
      </c>
      <c r="K426" s="30" t="n"/>
      <c r="L426" s="17">
        <f>IF(J426="","",IF(M426="Lunas",0,J426-K426))</f>
        <v/>
      </c>
      <c r="M426" s="26" t="n"/>
      <c r="N426" s="26" t="n"/>
      <c r="O426" s="30" t="n"/>
      <c r="P426" s="28" t="n"/>
      <c r="Q426" s="17">
        <f>IF(J426="","",J426*Trip!$B$5)</f>
        <v/>
      </c>
      <c r="R426" s="30" t="n"/>
      <c r="S426" s="26" t="n"/>
      <c r="U426" s="9">
        <f>IF(TRIM(C426)="","",TRIM(C426)&amp;" | "&amp;TRIM(D426))</f>
        <v/>
      </c>
      <c r="V426" s="9">
        <f>IF(U426="","",IF(COUNTIF($U$2:U426,U426)=1,MAX($V$1:V425)+1,""))</f>
        <v/>
      </c>
      <c r="W426" s="9">
        <f>IF(TRIM(E426)="","",TRIM(E426)&amp;IF(TRIM(F426)="",""," — "&amp;TRIM(F426)))</f>
        <v/>
      </c>
      <c r="X426" s="9">
        <f>IF(W426="","",IF(COUNTIF($W$2:W426,W426)=1,MAX($X$1:X425)+1,""))</f>
        <v/>
      </c>
    </row>
    <row r="427">
      <c r="A427" s="26" t="n"/>
      <c r="B427" s="27" t="n"/>
      <c r="C427" s="26" t="n"/>
      <c r="D427" s="28" t="n"/>
      <c r="E427" s="26" t="n"/>
      <c r="F427" s="26" t="n"/>
      <c r="G427" s="29" t="n"/>
      <c r="H427" s="30" t="n"/>
      <c r="I427" s="30" t="n"/>
      <c r="J427" s="17">
        <f>IF(OR(G427="",H427=""),"",(H427+I427)*G427)</f>
        <v/>
      </c>
      <c r="K427" s="30" t="n"/>
      <c r="L427" s="17">
        <f>IF(J427="","",IF(M427="Lunas",0,J427-K427))</f>
        <v/>
      </c>
      <c r="M427" s="26" t="n"/>
      <c r="N427" s="26" t="n"/>
      <c r="O427" s="30" t="n"/>
      <c r="P427" s="28" t="n"/>
      <c r="Q427" s="17">
        <f>IF(J427="","",J427*Trip!$B$5)</f>
        <v/>
      </c>
      <c r="R427" s="30" t="n"/>
      <c r="S427" s="26" t="n"/>
      <c r="U427" s="9">
        <f>IF(TRIM(C427)="","",TRIM(C427)&amp;" | "&amp;TRIM(D427))</f>
        <v/>
      </c>
      <c r="V427" s="9">
        <f>IF(U427="","",IF(COUNTIF($U$2:U427,U427)=1,MAX($V$1:V426)+1,""))</f>
        <v/>
      </c>
      <c r="W427" s="9">
        <f>IF(TRIM(E427)="","",TRIM(E427)&amp;IF(TRIM(F427)="",""," — "&amp;TRIM(F427)))</f>
        <v/>
      </c>
      <c r="X427" s="9">
        <f>IF(W427="","",IF(COUNTIF($W$2:W427,W427)=1,MAX($X$1:X426)+1,""))</f>
        <v/>
      </c>
    </row>
    <row r="428">
      <c r="A428" s="26" t="n"/>
      <c r="B428" s="27" t="n"/>
      <c r="C428" s="26" t="n"/>
      <c r="D428" s="28" t="n"/>
      <c r="E428" s="26" t="n"/>
      <c r="F428" s="26" t="n"/>
      <c r="G428" s="29" t="n"/>
      <c r="H428" s="30" t="n"/>
      <c r="I428" s="30" t="n"/>
      <c r="J428" s="17">
        <f>IF(OR(G428="",H428=""),"",(H428+I428)*G428)</f>
        <v/>
      </c>
      <c r="K428" s="30" t="n"/>
      <c r="L428" s="17">
        <f>IF(J428="","",IF(M428="Lunas",0,J428-K428))</f>
        <v/>
      </c>
      <c r="M428" s="26" t="n"/>
      <c r="N428" s="26" t="n"/>
      <c r="O428" s="30" t="n"/>
      <c r="P428" s="28" t="n"/>
      <c r="Q428" s="17">
        <f>IF(J428="","",J428*Trip!$B$5)</f>
        <v/>
      </c>
      <c r="R428" s="30" t="n"/>
      <c r="S428" s="26" t="n"/>
      <c r="U428" s="9">
        <f>IF(TRIM(C428)="","",TRIM(C428)&amp;" | "&amp;TRIM(D428))</f>
        <v/>
      </c>
      <c r="V428" s="9">
        <f>IF(U428="","",IF(COUNTIF($U$2:U428,U428)=1,MAX($V$1:V427)+1,""))</f>
        <v/>
      </c>
      <c r="W428" s="9">
        <f>IF(TRIM(E428)="","",TRIM(E428)&amp;IF(TRIM(F428)="",""," — "&amp;TRIM(F428)))</f>
        <v/>
      </c>
      <c r="X428" s="9">
        <f>IF(W428="","",IF(COUNTIF($W$2:W428,W428)=1,MAX($X$1:X427)+1,""))</f>
        <v/>
      </c>
    </row>
    <row r="429">
      <c r="A429" s="26" t="n"/>
      <c r="B429" s="27" t="n"/>
      <c r="C429" s="26" t="n"/>
      <c r="D429" s="28" t="n"/>
      <c r="E429" s="26" t="n"/>
      <c r="F429" s="26" t="n"/>
      <c r="G429" s="29" t="n"/>
      <c r="H429" s="30" t="n"/>
      <c r="I429" s="30" t="n"/>
      <c r="J429" s="17">
        <f>IF(OR(G429="",H429=""),"",(H429+I429)*G429)</f>
        <v/>
      </c>
      <c r="K429" s="30" t="n"/>
      <c r="L429" s="17">
        <f>IF(J429="","",IF(M429="Lunas",0,J429-K429))</f>
        <v/>
      </c>
      <c r="M429" s="26" t="n"/>
      <c r="N429" s="26" t="n"/>
      <c r="O429" s="30" t="n"/>
      <c r="P429" s="28" t="n"/>
      <c r="Q429" s="17">
        <f>IF(J429="","",J429*Trip!$B$5)</f>
        <v/>
      </c>
      <c r="R429" s="30" t="n"/>
      <c r="S429" s="26" t="n"/>
      <c r="U429" s="9">
        <f>IF(TRIM(C429)="","",TRIM(C429)&amp;" | "&amp;TRIM(D429))</f>
        <v/>
      </c>
      <c r="V429" s="9">
        <f>IF(U429="","",IF(COUNTIF($U$2:U429,U429)=1,MAX($V$1:V428)+1,""))</f>
        <v/>
      </c>
      <c r="W429" s="9">
        <f>IF(TRIM(E429)="","",TRIM(E429)&amp;IF(TRIM(F429)="",""," — "&amp;TRIM(F429)))</f>
        <v/>
      </c>
      <c r="X429" s="9">
        <f>IF(W429="","",IF(COUNTIF($W$2:W429,W429)=1,MAX($X$1:X428)+1,""))</f>
        <v/>
      </c>
    </row>
    <row r="430">
      <c r="A430" s="26" t="n"/>
      <c r="B430" s="27" t="n"/>
      <c r="C430" s="26" t="n"/>
      <c r="D430" s="28" t="n"/>
      <c r="E430" s="26" t="n"/>
      <c r="F430" s="26" t="n"/>
      <c r="G430" s="29" t="n"/>
      <c r="H430" s="30" t="n"/>
      <c r="I430" s="30" t="n"/>
      <c r="J430" s="17">
        <f>IF(OR(G430="",H430=""),"",(H430+I430)*G430)</f>
        <v/>
      </c>
      <c r="K430" s="30" t="n"/>
      <c r="L430" s="17">
        <f>IF(J430="","",IF(M430="Lunas",0,J430-K430))</f>
        <v/>
      </c>
      <c r="M430" s="26" t="n"/>
      <c r="N430" s="26" t="n"/>
      <c r="O430" s="30" t="n"/>
      <c r="P430" s="28" t="n"/>
      <c r="Q430" s="17">
        <f>IF(J430="","",J430*Trip!$B$5)</f>
        <v/>
      </c>
      <c r="R430" s="30" t="n"/>
      <c r="S430" s="26" t="n"/>
      <c r="U430" s="9">
        <f>IF(TRIM(C430)="","",TRIM(C430)&amp;" | "&amp;TRIM(D430))</f>
        <v/>
      </c>
      <c r="V430" s="9">
        <f>IF(U430="","",IF(COUNTIF($U$2:U430,U430)=1,MAX($V$1:V429)+1,""))</f>
        <v/>
      </c>
      <c r="W430" s="9">
        <f>IF(TRIM(E430)="","",TRIM(E430)&amp;IF(TRIM(F430)="",""," — "&amp;TRIM(F430)))</f>
        <v/>
      </c>
      <c r="X430" s="9">
        <f>IF(W430="","",IF(COUNTIF($W$2:W430,W430)=1,MAX($X$1:X429)+1,""))</f>
        <v/>
      </c>
    </row>
    <row r="431">
      <c r="A431" s="26" t="n"/>
      <c r="B431" s="27" t="n"/>
      <c r="C431" s="26" t="n"/>
      <c r="D431" s="28" t="n"/>
      <c r="E431" s="26" t="n"/>
      <c r="F431" s="26" t="n"/>
      <c r="G431" s="29" t="n"/>
      <c r="H431" s="30" t="n"/>
      <c r="I431" s="30" t="n"/>
      <c r="J431" s="17">
        <f>IF(OR(G431="",H431=""),"",(H431+I431)*G431)</f>
        <v/>
      </c>
      <c r="K431" s="30" t="n"/>
      <c r="L431" s="17">
        <f>IF(J431="","",IF(M431="Lunas",0,J431-K431))</f>
        <v/>
      </c>
      <c r="M431" s="26" t="n"/>
      <c r="N431" s="26" t="n"/>
      <c r="O431" s="30" t="n"/>
      <c r="P431" s="28" t="n"/>
      <c r="Q431" s="17">
        <f>IF(J431="","",J431*Trip!$B$5)</f>
        <v/>
      </c>
      <c r="R431" s="30" t="n"/>
      <c r="S431" s="26" t="n"/>
      <c r="U431" s="9">
        <f>IF(TRIM(C431)="","",TRIM(C431)&amp;" | "&amp;TRIM(D431))</f>
        <v/>
      </c>
      <c r="V431" s="9">
        <f>IF(U431="","",IF(COUNTIF($U$2:U431,U431)=1,MAX($V$1:V430)+1,""))</f>
        <v/>
      </c>
      <c r="W431" s="9">
        <f>IF(TRIM(E431)="","",TRIM(E431)&amp;IF(TRIM(F431)="",""," — "&amp;TRIM(F431)))</f>
        <v/>
      </c>
      <c r="X431" s="9">
        <f>IF(W431="","",IF(COUNTIF($W$2:W431,W431)=1,MAX($X$1:X430)+1,""))</f>
        <v/>
      </c>
    </row>
    <row r="432">
      <c r="A432" s="26" t="n"/>
      <c r="B432" s="27" t="n"/>
      <c r="C432" s="26" t="n"/>
      <c r="D432" s="28" t="n"/>
      <c r="E432" s="26" t="n"/>
      <c r="F432" s="26" t="n"/>
      <c r="G432" s="29" t="n"/>
      <c r="H432" s="30" t="n"/>
      <c r="I432" s="30" t="n"/>
      <c r="J432" s="17">
        <f>IF(OR(G432="",H432=""),"",(H432+I432)*G432)</f>
        <v/>
      </c>
      <c r="K432" s="30" t="n"/>
      <c r="L432" s="17">
        <f>IF(J432="","",IF(M432="Lunas",0,J432-K432))</f>
        <v/>
      </c>
      <c r="M432" s="26" t="n"/>
      <c r="N432" s="26" t="n"/>
      <c r="O432" s="30" t="n"/>
      <c r="P432" s="28" t="n"/>
      <c r="Q432" s="17">
        <f>IF(J432="","",J432*Trip!$B$5)</f>
        <v/>
      </c>
      <c r="R432" s="30" t="n"/>
      <c r="S432" s="26" t="n"/>
      <c r="U432" s="9">
        <f>IF(TRIM(C432)="","",TRIM(C432)&amp;" | "&amp;TRIM(D432))</f>
        <v/>
      </c>
      <c r="V432" s="9">
        <f>IF(U432="","",IF(COUNTIF($U$2:U432,U432)=1,MAX($V$1:V431)+1,""))</f>
        <v/>
      </c>
      <c r="W432" s="9">
        <f>IF(TRIM(E432)="","",TRIM(E432)&amp;IF(TRIM(F432)="",""," — "&amp;TRIM(F432)))</f>
        <v/>
      </c>
      <c r="X432" s="9">
        <f>IF(W432="","",IF(COUNTIF($W$2:W432,W432)=1,MAX($X$1:X431)+1,""))</f>
        <v/>
      </c>
    </row>
    <row r="433">
      <c r="A433" s="26" t="n"/>
      <c r="B433" s="27" t="n"/>
      <c r="C433" s="26" t="n"/>
      <c r="D433" s="28" t="n"/>
      <c r="E433" s="26" t="n"/>
      <c r="F433" s="26" t="n"/>
      <c r="G433" s="29" t="n"/>
      <c r="H433" s="30" t="n"/>
      <c r="I433" s="30" t="n"/>
      <c r="J433" s="17">
        <f>IF(OR(G433="",H433=""),"",(H433+I433)*G433)</f>
        <v/>
      </c>
      <c r="K433" s="30" t="n"/>
      <c r="L433" s="17">
        <f>IF(J433="","",IF(M433="Lunas",0,J433-K433))</f>
        <v/>
      </c>
      <c r="M433" s="26" t="n"/>
      <c r="N433" s="26" t="n"/>
      <c r="O433" s="30" t="n"/>
      <c r="P433" s="28" t="n"/>
      <c r="Q433" s="17">
        <f>IF(J433="","",J433*Trip!$B$5)</f>
        <v/>
      </c>
      <c r="R433" s="30" t="n"/>
      <c r="S433" s="26" t="n"/>
      <c r="U433" s="9">
        <f>IF(TRIM(C433)="","",TRIM(C433)&amp;" | "&amp;TRIM(D433))</f>
        <v/>
      </c>
      <c r="V433" s="9">
        <f>IF(U433="","",IF(COUNTIF($U$2:U433,U433)=1,MAX($V$1:V432)+1,""))</f>
        <v/>
      </c>
      <c r="W433" s="9">
        <f>IF(TRIM(E433)="","",TRIM(E433)&amp;IF(TRIM(F433)="",""," — "&amp;TRIM(F433)))</f>
        <v/>
      </c>
      <c r="X433" s="9">
        <f>IF(W433="","",IF(COUNTIF($W$2:W433,W433)=1,MAX($X$1:X432)+1,""))</f>
        <v/>
      </c>
    </row>
    <row r="434">
      <c r="A434" s="26" t="n"/>
      <c r="B434" s="27" t="n"/>
      <c r="C434" s="26" t="n"/>
      <c r="D434" s="28" t="n"/>
      <c r="E434" s="26" t="n"/>
      <c r="F434" s="26" t="n"/>
      <c r="G434" s="29" t="n"/>
      <c r="H434" s="30" t="n"/>
      <c r="I434" s="30" t="n"/>
      <c r="J434" s="17">
        <f>IF(OR(G434="",H434=""),"",(H434+I434)*G434)</f>
        <v/>
      </c>
      <c r="K434" s="30" t="n"/>
      <c r="L434" s="17">
        <f>IF(J434="","",IF(M434="Lunas",0,J434-K434))</f>
        <v/>
      </c>
      <c r="M434" s="26" t="n"/>
      <c r="N434" s="26" t="n"/>
      <c r="O434" s="30" t="n"/>
      <c r="P434" s="28" t="n"/>
      <c r="Q434" s="17">
        <f>IF(J434="","",J434*Trip!$B$5)</f>
        <v/>
      </c>
      <c r="R434" s="30" t="n"/>
      <c r="S434" s="26" t="n"/>
      <c r="U434" s="9">
        <f>IF(TRIM(C434)="","",TRIM(C434)&amp;" | "&amp;TRIM(D434))</f>
        <v/>
      </c>
      <c r="V434" s="9">
        <f>IF(U434="","",IF(COUNTIF($U$2:U434,U434)=1,MAX($V$1:V433)+1,""))</f>
        <v/>
      </c>
      <c r="W434" s="9">
        <f>IF(TRIM(E434)="","",TRIM(E434)&amp;IF(TRIM(F434)="",""," — "&amp;TRIM(F434)))</f>
        <v/>
      </c>
      <c r="X434" s="9">
        <f>IF(W434="","",IF(COUNTIF($W$2:W434,W434)=1,MAX($X$1:X433)+1,""))</f>
        <v/>
      </c>
    </row>
    <row r="435">
      <c r="A435" s="26" t="n"/>
      <c r="B435" s="27" t="n"/>
      <c r="C435" s="26" t="n"/>
      <c r="D435" s="28" t="n"/>
      <c r="E435" s="26" t="n"/>
      <c r="F435" s="26" t="n"/>
      <c r="G435" s="29" t="n"/>
      <c r="H435" s="30" t="n"/>
      <c r="I435" s="30" t="n"/>
      <c r="J435" s="17">
        <f>IF(OR(G435="",H435=""),"",(H435+I435)*G435)</f>
        <v/>
      </c>
      <c r="K435" s="30" t="n"/>
      <c r="L435" s="17">
        <f>IF(J435="","",IF(M435="Lunas",0,J435-K435))</f>
        <v/>
      </c>
      <c r="M435" s="26" t="n"/>
      <c r="N435" s="26" t="n"/>
      <c r="O435" s="30" t="n"/>
      <c r="P435" s="28" t="n"/>
      <c r="Q435" s="17">
        <f>IF(J435="","",J435*Trip!$B$5)</f>
        <v/>
      </c>
      <c r="R435" s="30" t="n"/>
      <c r="S435" s="26" t="n"/>
      <c r="U435" s="9">
        <f>IF(TRIM(C435)="","",TRIM(C435)&amp;" | "&amp;TRIM(D435))</f>
        <v/>
      </c>
      <c r="V435" s="9">
        <f>IF(U435="","",IF(COUNTIF($U$2:U435,U435)=1,MAX($V$1:V434)+1,""))</f>
        <v/>
      </c>
      <c r="W435" s="9">
        <f>IF(TRIM(E435)="","",TRIM(E435)&amp;IF(TRIM(F435)="",""," — "&amp;TRIM(F435)))</f>
        <v/>
      </c>
      <c r="X435" s="9">
        <f>IF(W435="","",IF(COUNTIF($W$2:W435,W435)=1,MAX($X$1:X434)+1,""))</f>
        <v/>
      </c>
    </row>
    <row r="436">
      <c r="A436" s="26" t="n"/>
      <c r="B436" s="27" t="n"/>
      <c r="C436" s="26" t="n"/>
      <c r="D436" s="28" t="n"/>
      <c r="E436" s="26" t="n"/>
      <c r="F436" s="26" t="n"/>
      <c r="G436" s="29" t="n"/>
      <c r="H436" s="30" t="n"/>
      <c r="I436" s="30" t="n"/>
      <c r="J436" s="17">
        <f>IF(OR(G436="",H436=""),"",(H436+I436)*G436)</f>
        <v/>
      </c>
      <c r="K436" s="30" t="n"/>
      <c r="L436" s="17">
        <f>IF(J436="","",IF(M436="Lunas",0,J436-K436))</f>
        <v/>
      </c>
      <c r="M436" s="26" t="n"/>
      <c r="N436" s="26" t="n"/>
      <c r="O436" s="30" t="n"/>
      <c r="P436" s="28" t="n"/>
      <c r="Q436" s="17">
        <f>IF(J436="","",J436*Trip!$B$5)</f>
        <v/>
      </c>
      <c r="R436" s="30" t="n"/>
      <c r="S436" s="26" t="n"/>
      <c r="U436" s="9">
        <f>IF(TRIM(C436)="","",TRIM(C436)&amp;" | "&amp;TRIM(D436))</f>
        <v/>
      </c>
      <c r="V436" s="9">
        <f>IF(U436="","",IF(COUNTIF($U$2:U436,U436)=1,MAX($V$1:V435)+1,""))</f>
        <v/>
      </c>
      <c r="W436" s="9">
        <f>IF(TRIM(E436)="","",TRIM(E436)&amp;IF(TRIM(F436)="",""," — "&amp;TRIM(F436)))</f>
        <v/>
      </c>
      <c r="X436" s="9">
        <f>IF(W436="","",IF(COUNTIF($W$2:W436,W436)=1,MAX($X$1:X435)+1,""))</f>
        <v/>
      </c>
    </row>
    <row r="437">
      <c r="A437" s="26" t="n"/>
      <c r="B437" s="27" t="n"/>
      <c r="C437" s="26" t="n"/>
      <c r="D437" s="28" t="n"/>
      <c r="E437" s="26" t="n"/>
      <c r="F437" s="26" t="n"/>
      <c r="G437" s="29" t="n"/>
      <c r="H437" s="30" t="n"/>
      <c r="I437" s="30" t="n"/>
      <c r="J437" s="17">
        <f>IF(OR(G437="",H437=""),"",(H437+I437)*G437)</f>
        <v/>
      </c>
      <c r="K437" s="30" t="n"/>
      <c r="L437" s="17">
        <f>IF(J437="","",IF(M437="Lunas",0,J437-K437))</f>
        <v/>
      </c>
      <c r="M437" s="26" t="n"/>
      <c r="N437" s="26" t="n"/>
      <c r="O437" s="30" t="n"/>
      <c r="P437" s="28" t="n"/>
      <c r="Q437" s="17">
        <f>IF(J437="","",J437*Trip!$B$5)</f>
        <v/>
      </c>
      <c r="R437" s="30" t="n"/>
      <c r="S437" s="26" t="n"/>
      <c r="U437" s="9">
        <f>IF(TRIM(C437)="","",TRIM(C437)&amp;" | "&amp;TRIM(D437))</f>
        <v/>
      </c>
      <c r="V437" s="9">
        <f>IF(U437="","",IF(COUNTIF($U$2:U437,U437)=1,MAX($V$1:V436)+1,""))</f>
        <v/>
      </c>
      <c r="W437" s="9">
        <f>IF(TRIM(E437)="","",TRIM(E437)&amp;IF(TRIM(F437)="",""," — "&amp;TRIM(F437)))</f>
        <v/>
      </c>
      <c r="X437" s="9">
        <f>IF(W437="","",IF(COUNTIF($W$2:W437,W437)=1,MAX($X$1:X436)+1,""))</f>
        <v/>
      </c>
    </row>
    <row r="438">
      <c r="A438" s="26" t="n"/>
      <c r="B438" s="27" t="n"/>
      <c r="C438" s="26" t="n"/>
      <c r="D438" s="28" t="n"/>
      <c r="E438" s="26" t="n"/>
      <c r="F438" s="26" t="n"/>
      <c r="G438" s="29" t="n"/>
      <c r="H438" s="30" t="n"/>
      <c r="I438" s="30" t="n"/>
      <c r="J438" s="17">
        <f>IF(OR(G438="",H438=""),"",(H438+I438)*G438)</f>
        <v/>
      </c>
      <c r="K438" s="30" t="n"/>
      <c r="L438" s="17">
        <f>IF(J438="","",IF(M438="Lunas",0,J438-K438))</f>
        <v/>
      </c>
      <c r="M438" s="26" t="n"/>
      <c r="N438" s="26" t="n"/>
      <c r="O438" s="30" t="n"/>
      <c r="P438" s="28" t="n"/>
      <c r="Q438" s="17">
        <f>IF(J438="","",J438*Trip!$B$5)</f>
        <v/>
      </c>
      <c r="R438" s="30" t="n"/>
      <c r="S438" s="26" t="n"/>
      <c r="U438" s="9">
        <f>IF(TRIM(C438)="","",TRIM(C438)&amp;" | "&amp;TRIM(D438))</f>
        <v/>
      </c>
      <c r="V438" s="9">
        <f>IF(U438="","",IF(COUNTIF($U$2:U438,U438)=1,MAX($V$1:V437)+1,""))</f>
        <v/>
      </c>
      <c r="W438" s="9">
        <f>IF(TRIM(E438)="","",TRIM(E438)&amp;IF(TRIM(F438)="",""," — "&amp;TRIM(F438)))</f>
        <v/>
      </c>
      <c r="X438" s="9">
        <f>IF(W438="","",IF(COUNTIF($W$2:W438,W438)=1,MAX($X$1:X437)+1,""))</f>
        <v/>
      </c>
    </row>
    <row r="439">
      <c r="A439" s="26" t="n"/>
      <c r="B439" s="27" t="n"/>
      <c r="C439" s="26" t="n"/>
      <c r="D439" s="28" t="n"/>
      <c r="E439" s="26" t="n"/>
      <c r="F439" s="26" t="n"/>
      <c r="G439" s="29" t="n"/>
      <c r="H439" s="30" t="n"/>
      <c r="I439" s="30" t="n"/>
      <c r="J439" s="17">
        <f>IF(OR(G439="",H439=""),"",(H439+I439)*G439)</f>
        <v/>
      </c>
      <c r="K439" s="30" t="n"/>
      <c r="L439" s="17">
        <f>IF(J439="","",IF(M439="Lunas",0,J439-K439))</f>
        <v/>
      </c>
      <c r="M439" s="26" t="n"/>
      <c r="N439" s="26" t="n"/>
      <c r="O439" s="30" t="n"/>
      <c r="P439" s="28" t="n"/>
      <c r="Q439" s="17">
        <f>IF(J439="","",J439*Trip!$B$5)</f>
        <v/>
      </c>
      <c r="R439" s="30" t="n"/>
      <c r="S439" s="26" t="n"/>
      <c r="U439" s="9">
        <f>IF(TRIM(C439)="","",TRIM(C439)&amp;" | "&amp;TRIM(D439))</f>
        <v/>
      </c>
      <c r="V439" s="9">
        <f>IF(U439="","",IF(COUNTIF($U$2:U439,U439)=1,MAX($V$1:V438)+1,""))</f>
        <v/>
      </c>
      <c r="W439" s="9">
        <f>IF(TRIM(E439)="","",TRIM(E439)&amp;IF(TRIM(F439)="",""," — "&amp;TRIM(F439)))</f>
        <v/>
      </c>
      <c r="X439" s="9">
        <f>IF(W439="","",IF(COUNTIF($W$2:W439,W439)=1,MAX($X$1:X438)+1,""))</f>
        <v/>
      </c>
    </row>
    <row r="440">
      <c r="A440" s="26" t="n"/>
      <c r="B440" s="27" t="n"/>
      <c r="C440" s="26" t="n"/>
      <c r="D440" s="28" t="n"/>
      <c r="E440" s="26" t="n"/>
      <c r="F440" s="26" t="n"/>
      <c r="G440" s="29" t="n"/>
      <c r="H440" s="30" t="n"/>
      <c r="I440" s="30" t="n"/>
      <c r="J440" s="17">
        <f>IF(OR(G440="",H440=""),"",(H440+I440)*G440)</f>
        <v/>
      </c>
      <c r="K440" s="30" t="n"/>
      <c r="L440" s="17">
        <f>IF(J440="","",IF(M440="Lunas",0,J440-K440))</f>
        <v/>
      </c>
      <c r="M440" s="26" t="n"/>
      <c r="N440" s="26" t="n"/>
      <c r="O440" s="30" t="n"/>
      <c r="P440" s="28" t="n"/>
      <c r="Q440" s="17">
        <f>IF(J440="","",J440*Trip!$B$5)</f>
        <v/>
      </c>
      <c r="R440" s="30" t="n"/>
      <c r="S440" s="26" t="n"/>
      <c r="U440" s="9">
        <f>IF(TRIM(C440)="","",TRIM(C440)&amp;" | "&amp;TRIM(D440))</f>
        <v/>
      </c>
      <c r="V440" s="9">
        <f>IF(U440="","",IF(COUNTIF($U$2:U440,U440)=1,MAX($V$1:V439)+1,""))</f>
        <v/>
      </c>
      <c r="W440" s="9">
        <f>IF(TRIM(E440)="","",TRIM(E440)&amp;IF(TRIM(F440)="",""," — "&amp;TRIM(F440)))</f>
        <v/>
      </c>
      <c r="X440" s="9">
        <f>IF(W440="","",IF(COUNTIF($W$2:W440,W440)=1,MAX($X$1:X439)+1,""))</f>
        <v/>
      </c>
    </row>
    <row r="441">
      <c r="A441" s="26" t="n"/>
      <c r="B441" s="27" t="n"/>
      <c r="C441" s="26" t="n"/>
      <c r="D441" s="28" t="n"/>
      <c r="E441" s="26" t="n"/>
      <c r="F441" s="26" t="n"/>
      <c r="G441" s="29" t="n"/>
      <c r="H441" s="30" t="n"/>
      <c r="I441" s="30" t="n"/>
      <c r="J441" s="17">
        <f>IF(OR(G441="",H441=""),"",(H441+I441)*G441)</f>
        <v/>
      </c>
      <c r="K441" s="30" t="n"/>
      <c r="L441" s="17">
        <f>IF(J441="","",IF(M441="Lunas",0,J441-K441))</f>
        <v/>
      </c>
      <c r="M441" s="26" t="n"/>
      <c r="N441" s="26" t="n"/>
      <c r="O441" s="30" t="n"/>
      <c r="P441" s="28" t="n"/>
      <c r="Q441" s="17">
        <f>IF(J441="","",J441*Trip!$B$5)</f>
        <v/>
      </c>
      <c r="R441" s="30" t="n"/>
      <c r="S441" s="26" t="n"/>
      <c r="U441" s="9">
        <f>IF(TRIM(C441)="","",TRIM(C441)&amp;" | "&amp;TRIM(D441))</f>
        <v/>
      </c>
      <c r="V441" s="9">
        <f>IF(U441="","",IF(COUNTIF($U$2:U441,U441)=1,MAX($V$1:V440)+1,""))</f>
        <v/>
      </c>
      <c r="W441" s="9">
        <f>IF(TRIM(E441)="","",TRIM(E441)&amp;IF(TRIM(F441)="",""," — "&amp;TRIM(F441)))</f>
        <v/>
      </c>
      <c r="X441" s="9">
        <f>IF(W441="","",IF(COUNTIF($W$2:W441,W441)=1,MAX($X$1:X440)+1,""))</f>
        <v/>
      </c>
    </row>
    <row r="442">
      <c r="A442" s="26" t="n"/>
      <c r="B442" s="27" t="n"/>
      <c r="C442" s="26" t="n"/>
      <c r="D442" s="28" t="n"/>
      <c r="E442" s="26" t="n"/>
      <c r="F442" s="26" t="n"/>
      <c r="G442" s="29" t="n"/>
      <c r="H442" s="30" t="n"/>
      <c r="I442" s="30" t="n"/>
      <c r="J442" s="17">
        <f>IF(OR(G442="",H442=""),"",(H442+I442)*G442)</f>
        <v/>
      </c>
      <c r="K442" s="30" t="n"/>
      <c r="L442" s="17">
        <f>IF(J442="","",IF(M442="Lunas",0,J442-K442))</f>
        <v/>
      </c>
      <c r="M442" s="26" t="n"/>
      <c r="N442" s="26" t="n"/>
      <c r="O442" s="30" t="n"/>
      <c r="P442" s="28" t="n"/>
      <c r="Q442" s="17">
        <f>IF(J442="","",J442*Trip!$B$5)</f>
        <v/>
      </c>
      <c r="R442" s="30" t="n"/>
      <c r="S442" s="26" t="n"/>
      <c r="U442" s="9">
        <f>IF(TRIM(C442)="","",TRIM(C442)&amp;" | "&amp;TRIM(D442))</f>
        <v/>
      </c>
      <c r="V442" s="9">
        <f>IF(U442="","",IF(COUNTIF($U$2:U442,U442)=1,MAX($V$1:V441)+1,""))</f>
        <v/>
      </c>
      <c r="W442" s="9">
        <f>IF(TRIM(E442)="","",TRIM(E442)&amp;IF(TRIM(F442)="",""," — "&amp;TRIM(F442)))</f>
        <v/>
      </c>
      <c r="X442" s="9">
        <f>IF(W442="","",IF(COUNTIF($W$2:W442,W442)=1,MAX($X$1:X441)+1,""))</f>
        <v/>
      </c>
    </row>
    <row r="443">
      <c r="A443" s="26" t="n"/>
      <c r="B443" s="27" t="n"/>
      <c r="C443" s="26" t="n"/>
      <c r="D443" s="28" t="n"/>
      <c r="E443" s="26" t="n"/>
      <c r="F443" s="26" t="n"/>
      <c r="G443" s="29" t="n"/>
      <c r="H443" s="30" t="n"/>
      <c r="I443" s="30" t="n"/>
      <c r="J443" s="17">
        <f>IF(OR(G443="",H443=""),"",(H443+I443)*G443)</f>
        <v/>
      </c>
      <c r="K443" s="30" t="n"/>
      <c r="L443" s="17">
        <f>IF(J443="","",IF(M443="Lunas",0,J443-K443))</f>
        <v/>
      </c>
      <c r="M443" s="26" t="n"/>
      <c r="N443" s="26" t="n"/>
      <c r="O443" s="30" t="n"/>
      <c r="P443" s="28" t="n"/>
      <c r="Q443" s="17">
        <f>IF(J443="","",J443*Trip!$B$5)</f>
        <v/>
      </c>
      <c r="R443" s="30" t="n"/>
      <c r="S443" s="26" t="n"/>
      <c r="U443" s="9">
        <f>IF(TRIM(C443)="","",TRIM(C443)&amp;" | "&amp;TRIM(D443))</f>
        <v/>
      </c>
      <c r="V443" s="9">
        <f>IF(U443="","",IF(COUNTIF($U$2:U443,U443)=1,MAX($V$1:V442)+1,""))</f>
        <v/>
      </c>
      <c r="W443" s="9">
        <f>IF(TRIM(E443)="","",TRIM(E443)&amp;IF(TRIM(F443)="",""," — "&amp;TRIM(F443)))</f>
        <v/>
      </c>
      <c r="X443" s="9">
        <f>IF(W443="","",IF(COUNTIF($W$2:W443,W443)=1,MAX($X$1:X442)+1,""))</f>
        <v/>
      </c>
    </row>
    <row r="444">
      <c r="A444" s="26" t="n"/>
      <c r="B444" s="27" t="n"/>
      <c r="C444" s="26" t="n"/>
      <c r="D444" s="28" t="n"/>
      <c r="E444" s="26" t="n"/>
      <c r="F444" s="26" t="n"/>
      <c r="G444" s="29" t="n"/>
      <c r="H444" s="30" t="n"/>
      <c r="I444" s="30" t="n"/>
      <c r="J444" s="17">
        <f>IF(OR(G444="",H444=""),"",(H444+I444)*G444)</f>
        <v/>
      </c>
      <c r="K444" s="30" t="n"/>
      <c r="L444" s="17">
        <f>IF(J444="","",IF(M444="Lunas",0,J444-K444))</f>
        <v/>
      </c>
      <c r="M444" s="26" t="n"/>
      <c r="N444" s="26" t="n"/>
      <c r="O444" s="30" t="n"/>
      <c r="P444" s="28" t="n"/>
      <c r="Q444" s="17">
        <f>IF(J444="","",J444*Trip!$B$5)</f>
        <v/>
      </c>
      <c r="R444" s="30" t="n"/>
      <c r="S444" s="26" t="n"/>
      <c r="U444" s="9">
        <f>IF(TRIM(C444)="","",TRIM(C444)&amp;" | "&amp;TRIM(D444))</f>
        <v/>
      </c>
      <c r="V444" s="9">
        <f>IF(U444="","",IF(COUNTIF($U$2:U444,U444)=1,MAX($V$1:V443)+1,""))</f>
        <v/>
      </c>
      <c r="W444" s="9">
        <f>IF(TRIM(E444)="","",TRIM(E444)&amp;IF(TRIM(F444)="",""," — "&amp;TRIM(F444)))</f>
        <v/>
      </c>
      <c r="X444" s="9">
        <f>IF(W444="","",IF(COUNTIF($W$2:W444,W444)=1,MAX($X$1:X443)+1,""))</f>
        <v/>
      </c>
    </row>
    <row r="445">
      <c r="A445" s="26" t="n"/>
      <c r="B445" s="27" t="n"/>
      <c r="C445" s="26" t="n"/>
      <c r="D445" s="28" t="n"/>
      <c r="E445" s="26" t="n"/>
      <c r="F445" s="26" t="n"/>
      <c r="G445" s="29" t="n"/>
      <c r="H445" s="30" t="n"/>
      <c r="I445" s="30" t="n"/>
      <c r="J445" s="17">
        <f>IF(OR(G445="",H445=""),"",(H445+I445)*G445)</f>
        <v/>
      </c>
      <c r="K445" s="30" t="n"/>
      <c r="L445" s="17">
        <f>IF(J445="","",IF(M445="Lunas",0,J445-K445))</f>
        <v/>
      </c>
      <c r="M445" s="26" t="n"/>
      <c r="N445" s="26" t="n"/>
      <c r="O445" s="30" t="n"/>
      <c r="P445" s="28" t="n"/>
      <c r="Q445" s="17">
        <f>IF(J445="","",J445*Trip!$B$5)</f>
        <v/>
      </c>
      <c r="R445" s="30" t="n"/>
      <c r="S445" s="26" t="n"/>
      <c r="U445" s="9">
        <f>IF(TRIM(C445)="","",TRIM(C445)&amp;" | "&amp;TRIM(D445))</f>
        <v/>
      </c>
      <c r="V445" s="9">
        <f>IF(U445="","",IF(COUNTIF($U$2:U445,U445)=1,MAX($V$1:V444)+1,""))</f>
        <v/>
      </c>
      <c r="W445" s="9">
        <f>IF(TRIM(E445)="","",TRIM(E445)&amp;IF(TRIM(F445)="",""," — "&amp;TRIM(F445)))</f>
        <v/>
      </c>
      <c r="X445" s="9">
        <f>IF(W445="","",IF(COUNTIF($W$2:W445,W445)=1,MAX($X$1:X444)+1,""))</f>
        <v/>
      </c>
    </row>
    <row r="446">
      <c r="A446" s="26" t="n"/>
      <c r="B446" s="27" t="n"/>
      <c r="C446" s="26" t="n"/>
      <c r="D446" s="28" t="n"/>
      <c r="E446" s="26" t="n"/>
      <c r="F446" s="26" t="n"/>
      <c r="G446" s="29" t="n"/>
      <c r="H446" s="30" t="n"/>
      <c r="I446" s="30" t="n"/>
      <c r="J446" s="17">
        <f>IF(OR(G446="",H446=""),"",(H446+I446)*G446)</f>
        <v/>
      </c>
      <c r="K446" s="30" t="n"/>
      <c r="L446" s="17">
        <f>IF(J446="","",IF(M446="Lunas",0,J446-K446))</f>
        <v/>
      </c>
      <c r="M446" s="26" t="n"/>
      <c r="N446" s="26" t="n"/>
      <c r="O446" s="30" t="n"/>
      <c r="P446" s="28" t="n"/>
      <c r="Q446" s="17">
        <f>IF(J446="","",J446*Trip!$B$5)</f>
        <v/>
      </c>
      <c r="R446" s="30" t="n"/>
      <c r="S446" s="26" t="n"/>
      <c r="U446" s="9">
        <f>IF(TRIM(C446)="","",TRIM(C446)&amp;" | "&amp;TRIM(D446))</f>
        <v/>
      </c>
      <c r="V446" s="9">
        <f>IF(U446="","",IF(COUNTIF($U$2:U446,U446)=1,MAX($V$1:V445)+1,""))</f>
        <v/>
      </c>
      <c r="W446" s="9">
        <f>IF(TRIM(E446)="","",TRIM(E446)&amp;IF(TRIM(F446)="",""," — "&amp;TRIM(F446)))</f>
        <v/>
      </c>
      <c r="X446" s="9">
        <f>IF(W446="","",IF(COUNTIF($W$2:W446,W446)=1,MAX($X$1:X445)+1,""))</f>
        <v/>
      </c>
    </row>
    <row r="447">
      <c r="A447" s="26" t="n"/>
      <c r="B447" s="27" t="n"/>
      <c r="C447" s="26" t="n"/>
      <c r="D447" s="28" t="n"/>
      <c r="E447" s="26" t="n"/>
      <c r="F447" s="26" t="n"/>
      <c r="G447" s="29" t="n"/>
      <c r="H447" s="30" t="n"/>
      <c r="I447" s="30" t="n"/>
      <c r="J447" s="17">
        <f>IF(OR(G447="",H447=""),"",(H447+I447)*G447)</f>
        <v/>
      </c>
      <c r="K447" s="30" t="n"/>
      <c r="L447" s="17">
        <f>IF(J447="","",IF(M447="Lunas",0,J447-K447))</f>
        <v/>
      </c>
      <c r="M447" s="26" t="n"/>
      <c r="N447" s="26" t="n"/>
      <c r="O447" s="30" t="n"/>
      <c r="P447" s="28" t="n"/>
      <c r="Q447" s="17">
        <f>IF(J447="","",J447*Trip!$B$5)</f>
        <v/>
      </c>
      <c r="R447" s="30" t="n"/>
      <c r="S447" s="26" t="n"/>
      <c r="U447" s="9">
        <f>IF(TRIM(C447)="","",TRIM(C447)&amp;" | "&amp;TRIM(D447))</f>
        <v/>
      </c>
      <c r="V447" s="9">
        <f>IF(U447="","",IF(COUNTIF($U$2:U447,U447)=1,MAX($V$1:V446)+1,""))</f>
        <v/>
      </c>
      <c r="W447" s="9">
        <f>IF(TRIM(E447)="","",TRIM(E447)&amp;IF(TRIM(F447)="",""," — "&amp;TRIM(F447)))</f>
        <v/>
      </c>
      <c r="X447" s="9">
        <f>IF(W447="","",IF(COUNTIF($W$2:W447,W447)=1,MAX($X$1:X446)+1,""))</f>
        <v/>
      </c>
    </row>
    <row r="448">
      <c r="A448" s="26" t="n"/>
      <c r="B448" s="27" t="n"/>
      <c r="C448" s="26" t="n"/>
      <c r="D448" s="28" t="n"/>
      <c r="E448" s="26" t="n"/>
      <c r="F448" s="26" t="n"/>
      <c r="G448" s="29" t="n"/>
      <c r="H448" s="30" t="n"/>
      <c r="I448" s="30" t="n"/>
      <c r="J448" s="17">
        <f>IF(OR(G448="",H448=""),"",(H448+I448)*G448)</f>
        <v/>
      </c>
      <c r="K448" s="30" t="n"/>
      <c r="L448" s="17">
        <f>IF(J448="","",IF(M448="Lunas",0,J448-K448))</f>
        <v/>
      </c>
      <c r="M448" s="26" t="n"/>
      <c r="N448" s="26" t="n"/>
      <c r="O448" s="30" t="n"/>
      <c r="P448" s="28" t="n"/>
      <c r="Q448" s="17">
        <f>IF(J448="","",J448*Trip!$B$5)</f>
        <v/>
      </c>
      <c r="R448" s="30" t="n"/>
      <c r="S448" s="26" t="n"/>
      <c r="U448" s="9">
        <f>IF(TRIM(C448)="","",TRIM(C448)&amp;" | "&amp;TRIM(D448))</f>
        <v/>
      </c>
      <c r="V448" s="9">
        <f>IF(U448="","",IF(COUNTIF($U$2:U448,U448)=1,MAX($V$1:V447)+1,""))</f>
        <v/>
      </c>
      <c r="W448" s="9">
        <f>IF(TRIM(E448)="","",TRIM(E448)&amp;IF(TRIM(F448)="",""," — "&amp;TRIM(F448)))</f>
        <v/>
      </c>
      <c r="X448" s="9">
        <f>IF(W448="","",IF(COUNTIF($W$2:W448,W448)=1,MAX($X$1:X447)+1,""))</f>
        <v/>
      </c>
    </row>
    <row r="449">
      <c r="A449" s="26" t="n"/>
      <c r="B449" s="27" t="n"/>
      <c r="C449" s="26" t="n"/>
      <c r="D449" s="28" t="n"/>
      <c r="E449" s="26" t="n"/>
      <c r="F449" s="26" t="n"/>
      <c r="G449" s="29" t="n"/>
      <c r="H449" s="30" t="n"/>
      <c r="I449" s="30" t="n"/>
      <c r="J449" s="17">
        <f>IF(OR(G449="",H449=""),"",(H449+I449)*G449)</f>
        <v/>
      </c>
      <c r="K449" s="30" t="n"/>
      <c r="L449" s="17">
        <f>IF(J449="","",IF(M449="Lunas",0,J449-K449))</f>
        <v/>
      </c>
      <c r="M449" s="26" t="n"/>
      <c r="N449" s="26" t="n"/>
      <c r="O449" s="30" t="n"/>
      <c r="P449" s="28" t="n"/>
      <c r="Q449" s="17">
        <f>IF(J449="","",J449*Trip!$B$5)</f>
        <v/>
      </c>
      <c r="R449" s="30" t="n"/>
      <c r="S449" s="26" t="n"/>
      <c r="U449" s="9">
        <f>IF(TRIM(C449)="","",TRIM(C449)&amp;" | "&amp;TRIM(D449))</f>
        <v/>
      </c>
      <c r="V449" s="9">
        <f>IF(U449="","",IF(COUNTIF($U$2:U449,U449)=1,MAX($V$1:V448)+1,""))</f>
        <v/>
      </c>
      <c r="W449" s="9">
        <f>IF(TRIM(E449)="","",TRIM(E449)&amp;IF(TRIM(F449)="",""," — "&amp;TRIM(F449)))</f>
        <v/>
      </c>
      <c r="X449" s="9">
        <f>IF(W449="","",IF(COUNTIF($W$2:W449,W449)=1,MAX($X$1:X448)+1,""))</f>
        <v/>
      </c>
    </row>
    <row r="450">
      <c r="A450" s="26" t="n"/>
      <c r="B450" s="27" t="n"/>
      <c r="C450" s="26" t="n"/>
      <c r="D450" s="28" t="n"/>
      <c r="E450" s="26" t="n"/>
      <c r="F450" s="26" t="n"/>
      <c r="G450" s="29" t="n"/>
      <c r="H450" s="30" t="n"/>
      <c r="I450" s="30" t="n"/>
      <c r="J450" s="17">
        <f>IF(OR(G450="",H450=""),"",(H450+I450)*G450)</f>
        <v/>
      </c>
      <c r="K450" s="30" t="n"/>
      <c r="L450" s="17">
        <f>IF(J450="","",IF(M450="Lunas",0,J450-K450))</f>
        <v/>
      </c>
      <c r="M450" s="26" t="n"/>
      <c r="N450" s="26" t="n"/>
      <c r="O450" s="30" t="n"/>
      <c r="P450" s="28" t="n"/>
      <c r="Q450" s="17">
        <f>IF(J450="","",J450*Trip!$B$5)</f>
        <v/>
      </c>
      <c r="R450" s="30" t="n"/>
      <c r="S450" s="26" t="n"/>
      <c r="U450" s="9">
        <f>IF(TRIM(C450)="","",TRIM(C450)&amp;" | "&amp;TRIM(D450))</f>
        <v/>
      </c>
      <c r="V450" s="9">
        <f>IF(U450="","",IF(COUNTIF($U$2:U450,U450)=1,MAX($V$1:V449)+1,""))</f>
        <v/>
      </c>
      <c r="W450" s="9">
        <f>IF(TRIM(E450)="","",TRIM(E450)&amp;IF(TRIM(F450)="",""," — "&amp;TRIM(F450)))</f>
        <v/>
      </c>
      <c r="X450" s="9">
        <f>IF(W450="","",IF(COUNTIF($W$2:W450,W450)=1,MAX($X$1:X449)+1,""))</f>
        <v/>
      </c>
    </row>
    <row r="451">
      <c r="A451" s="26" t="n"/>
      <c r="B451" s="27" t="n"/>
      <c r="C451" s="26" t="n"/>
      <c r="D451" s="28" t="n"/>
      <c r="E451" s="26" t="n"/>
      <c r="F451" s="26" t="n"/>
      <c r="G451" s="29" t="n"/>
      <c r="H451" s="30" t="n"/>
      <c r="I451" s="30" t="n"/>
      <c r="J451" s="17">
        <f>IF(OR(G451="",H451=""),"",(H451+I451)*G451)</f>
        <v/>
      </c>
      <c r="K451" s="30" t="n"/>
      <c r="L451" s="17">
        <f>IF(J451="","",IF(M451="Lunas",0,J451-K451))</f>
        <v/>
      </c>
      <c r="M451" s="26" t="n"/>
      <c r="N451" s="26" t="n"/>
      <c r="O451" s="30" t="n"/>
      <c r="P451" s="28" t="n"/>
      <c r="Q451" s="17">
        <f>IF(J451="","",J451*Trip!$B$5)</f>
        <v/>
      </c>
      <c r="R451" s="30" t="n"/>
      <c r="S451" s="26" t="n"/>
      <c r="U451" s="9">
        <f>IF(TRIM(C451)="","",TRIM(C451)&amp;" | "&amp;TRIM(D451))</f>
        <v/>
      </c>
      <c r="V451" s="9">
        <f>IF(U451="","",IF(COUNTIF($U$2:U451,U451)=1,MAX($V$1:V450)+1,""))</f>
        <v/>
      </c>
      <c r="W451" s="9">
        <f>IF(TRIM(E451)="","",TRIM(E451)&amp;IF(TRIM(F451)="",""," — "&amp;TRIM(F451)))</f>
        <v/>
      </c>
      <c r="X451" s="9">
        <f>IF(W451="","",IF(COUNTIF($W$2:W451,W451)=1,MAX($X$1:X450)+1,""))</f>
        <v/>
      </c>
    </row>
    <row r="452">
      <c r="A452" s="26" t="n"/>
      <c r="B452" s="27" t="n"/>
      <c r="C452" s="26" t="n"/>
      <c r="D452" s="28" t="n"/>
      <c r="E452" s="26" t="n"/>
      <c r="F452" s="26" t="n"/>
      <c r="G452" s="29" t="n"/>
      <c r="H452" s="30" t="n"/>
      <c r="I452" s="30" t="n"/>
      <c r="J452" s="17">
        <f>IF(OR(G452="",H452=""),"",(H452+I452)*G452)</f>
        <v/>
      </c>
      <c r="K452" s="30" t="n"/>
      <c r="L452" s="17">
        <f>IF(J452="","",IF(M452="Lunas",0,J452-K452))</f>
        <v/>
      </c>
      <c r="M452" s="26" t="n"/>
      <c r="N452" s="26" t="n"/>
      <c r="O452" s="30" t="n"/>
      <c r="P452" s="28" t="n"/>
      <c r="Q452" s="17">
        <f>IF(J452="","",J452*Trip!$B$5)</f>
        <v/>
      </c>
      <c r="R452" s="30" t="n"/>
      <c r="S452" s="26" t="n"/>
      <c r="U452" s="9">
        <f>IF(TRIM(C452)="","",TRIM(C452)&amp;" | "&amp;TRIM(D452))</f>
        <v/>
      </c>
      <c r="V452" s="9">
        <f>IF(U452="","",IF(COUNTIF($U$2:U452,U452)=1,MAX($V$1:V451)+1,""))</f>
        <v/>
      </c>
      <c r="W452" s="9">
        <f>IF(TRIM(E452)="","",TRIM(E452)&amp;IF(TRIM(F452)="",""," — "&amp;TRIM(F452)))</f>
        <v/>
      </c>
      <c r="X452" s="9">
        <f>IF(W452="","",IF(COUNTIF($W$2:W452,W452)=1,MAX($X$1:X451)+1,""))</f>
        <v/>
      </c>
    </row>
    <row r="453">
      <c r="A453" s="26" t="n"/>
      <c r="B453" s="27" t="n"/>
      <c r="C453" s="26" t="n"/>
      <c r="D453" s="28" t="n"/>
      <c r="E453" s="26" t="n"/>
      <c r="F453" s="26" t="n"/>
      <c r="G453" s="29" t="n"/>
      <c r="H453" s="30" t="n"/>
      <c r="I453" s="30" t="n"/>
      <c r="J453" s="17">
        <f>IF(OR(G453="",H453=""),"",(H453+I453)*G453)</f>
        <v/>
      </c>
      <c r="K453" s="30" t="n"/>
      <c r="L453" s="17">
        <f>IF(J453="","",IF(M453="Lunas",0,J453-K453))</f>
        <v/>
      </c>
      <c r="M453" s="26" t="n"/>
      <c r="N453" s="26" t="n"/>
      <c r="O453" s="30" t="n"/>
      <c r="P453" s="28" t="n"/>
      <c r="Q453" s="17">
        <f>IF(J453="","",J453*Trip!$B$5)</f>
        <v/>
      </c>
      <c r="R453" s="30" t="n"/>
      <c r="S453" s="26" t="n"/>
      <c r="U453" s="9">
        <f>IF(TRIM(C453)="","",TRIM(C453)&amp;" | "&amp;TRIM(D453))</f>
        <v/>
      </c>
      <c r="V453" s="9">
        <f>IF(U453="","",IF(COUNTIF($U$2:U453,U453)=1,MAX($V$1:V452)+1,""))</f>
        <v/>
      </c>
      <c r="W453" s="9">
        <f>IF(TRIM(E453)="","",TRIM(E453)&amp;IF(TRIM(F453)="",""," — "&amp;TRIM(F453)))</f>
        <v/>
      </c>
      <c r="X453" s="9">
        <f>IF(W453="","",IF(COUNTIF($W$2:W453,W453)=1,MAX($X$1:X452)+1,""))</f>
        <v/>
      </c>
    </row>
    <row r="454">
      <c r="A454" s="26" t="n"/>
      <c r="B454" s="27" t="n"/>
      <c r="C454" s="26" t="n"/>
      <c r="D454" s="28" t="n"/>
      <c r="E454" s="26" t="n"/>
      <c r="F454" s="26" t="n"/>
      <c r="G454" s="29" t="n"/>
      <c r="H454" s="30" t="n"/>
      <c r="I454" s="30" t="n"/>
      <c r="J454" s="17">
        <f>IF(OR(G454="",H454=""),"",(H454+I454)*G454)</f>
        <v/>
      </c>
      <c r="K454" s="30" t="n"/>
      <c r="L454" s="17">
        <f>IF(J454="","",IF(M454="Lunas",0,J454-K454))</f>
        <v/>
      </c>
      <c r="M454" s="26" t="n"/>
      <c r="N454" s="26" t="n"/>
      <c r="O454" s="30" t="n"/>
      <c r="P454" s="28" t="n"/>
      <c r="Q454" s="17">
        <f>IF(J454="","",J454*Trip!$B$5)</f>
        <v/>
      </c>
      <c r="R454" s="30" t="n"/>
      <c r="S454" s="26" t="n"/>
      <c r="U454" s="9">
        <f>IF(TRIM(C454)="","",TRIM(C454)&amp;" | "&amp;TRIM(D454))</f>
        <v/>
      </c>
      <c r="V454" s="9">
        <f>IF(U454="","",IF(COUNTIF($U$2:U454,U454)=1,MAX($V$1:V453)+1,""))</f>
        <v/>
      </c>
      <c r="W454" s="9">
        <f>IF(TRIM(E454)="","",TRIM(E454)&amp;IF(TRIM(F454)="",""," — "&amp;TRIM(F454)))</f>
        <v/>
      </c>
      <c r="X454" s="9">
        <f>IF(W454="","",IF(COUNTIF($W$2:W454,W454)=1,MAX($X$1:X453)+1,""))</f>
        <v/>
      </c>
    </row>
    <row r="455">
      <c r="A455" s="26" t="n"/>
      <c r="B455" s="27" t="n"/>
      <c r="C455" s="26" t="n"/>
      <c r="D455" s="28" t="n"/>
      <c r="E455" s="26" t="n"/>
      <c r="F455" s="26" t="n"/>
      <c r="G455" s="29" t="n"/>
      <c r="H455" s="30" t="n"/>
      <c r="I455" s="30" t="n"/>
      <c r="J455" s="17">
        <f>IF(OR(G455="",H455=""),"",(H455+I455)*G455)</f>
        <v/>
      </c>
      <c r="K455" s="30" t="n"/>
      <c r="L455" s="17">
        <f>IF(J455="","",IF(M455="Lunas",0,J455-K455))</f>
        <v/>
      </c>
      <c r="M455" s="26" t="n"/>
      <c r="N455" s="26" t="n"/>
      <c r="O455" s="30" t="n"/>
      <c r="P455" s="28" t="n"/>
      <c r="Q455" s="17">
        <f>IF(J455="","",J455*Trip!$B$5)</f>
        <v/>
      </c>
      <c r="R455" s="30" t="n"/>
      <c r="S455" s="26" t="n"/>
      <c r="U455" s="9">
        <f>IF(TRIM(C455)="","",TRIM(C455)&amp;" | "&amp;TRIM(D455))</f>
        <v/>
      </c>
      <c r="V455" s="9">
        <f>IF(U455="","",IF(COUNTIF($U$2:U455,U455)=1,MAX($V$1:V454)+1,""))</f>
        <v/>
      </c>
      <c r="W455" s="9">
        <f>IF(TRIM(E455)="","",TRIM(E455)&amp;IF(TRIM(F455)="",""," — "&amp;TRIM(F455)))</f>
        <v/>
      </c>
      <c r="X455" s="9">
        <f>IF(W455="","",IF(COUNTIF($W$2:W455,W455)=1,MAX($X$1:X454)+1,""))</f>
        <v/>
      </c>
    </row>
    <row r="456">
      <c r="A456" s="26" t="n"/>
      <c r="B456" s="27" t="n"/>
      <c r="C456" s="26" t="n"/>
      <c r="D456" s="28" t="n"/>
      <c r="E456" s="26" t="n"/>
      <c r="F456" s="26" t="n"/>
      <c r="G456" s="29" t="n"/>
      <c r="H456" s="30" t="n"/>
      <c r="I456" s="30" t="n"/>
      <c r="J456" s="17">
        <f>IF(OR(G456="",H456=""),"",(H456+I456)*G456)</f>
        <v/>
      </c>
      <c r="K456" s="30" t="n"/>
      <c r="L456" s="17">
        <f>IF(J456="","",IF(M456="Lunas",0,J456-K456))</f>
        <v/>
      </c>
      <c r="M456" s="26" t="n"/>
      <c r="N456" s="26" t="n"/>
      <c r="O456" s="30" t="n"/>
      <c r="P456" s="28" t="n"/>
      <c r="Q456" s="17">
        <f>IF(J456="","",J456*Trip!$B$5)</f>
        <v/>
      </c>
      <c r="R456" s="30" t="n"/>
      <c r="S456" s="26" t="n"/>
      <c r="U456" s="9">
        <f>IF(TRIM(C456)="","",TRIM(C456)&amp;" | "&amp;TRIM(D456))</f>
        <v/>
      </c>
      <c r="V456" s="9">
        <f>IF(U456="","",IF(COUNTIF($U$2:U456,U456)=1,MAX($V$1:V455)+1,""))</f>
        <v/>
      </c>
      <c r="W456" s="9">
        <f>IF(TRIM(E456)="","",TRIM(E456)&amp;IF(TRIM(F456)="",""," — "&amp;TRIM(F456)))</f>
        <v/>
      </c>
      <c r="X456" s="9">
        <f>IF(W456="","",IF(COUNTIF($W$2:W456,W456)=1,MAX($X$1:X455)+1,""))</f>
        <v/>
      </c>
    </row>
    <row r="457">
      <c r="A457" s="26" t="n"/>
      <c r="B457" s="27" t="n"/>
      <c r="C457" s="26" t="n"/>
      <c r="D457" s="28" t="n"/>
      <c r="E457" s="26" t="n"/>
      <c r="F457" s="26" t="n"/>
      <c r="G457" s="29" t="n"/>
      <c r="H457" s="30" t="n"/>
      <c r="I457" s="30" t="n"/>
      <c r="J457" s="17">
        <f>IF(OR(G457="",H457=""),"",(H457+I457)*G457)</f>
        <v/>
      </c>
      <c r="K457" s="30" t="n"/>
      <c r="L457" s="17">
        <f>IF(J457="","",IF(M457="Lunas",0,J457-K457))</f>
        <v/>
      </c>
      <c r="M457" s="26" t="n"/>
      <c r="N457" s="26" t="n"/>
      <c r="O457" s="30" t="n"/>
      <c r="P457" s="28" t="n"/>
      <c r="Q457" s="17">
        <f>IF(J457="","",J457*Trip!$B$5)</f>
        <v/>
      </c>
      <c r="R457" s="30" t="n"/>
      <c r="S457" s="26" t="n"/>
      <c r="U457" s="9">
        <f>IF(TRIM(C457)="","",TRIM(C457)&amp;" | "&amp;TRIM(D457))</f>
        <v/>
      </c>
      <c r="V457" s="9">
        <f>IF(U457="","",IF(COUNTIF($U$2:U457,U457)=1,MAX($V$1:V456)+1,""))</f>
        <v/>
      </c>
      <c r="W457" s="9">
        <f>IF(TRIM(E457)="","",TRIM(E457)&amp;IF(TRIM(F457)="",""," — "&amp;TRIM(F457)))</f>
        <v/>
      </c>
      <c r="X457" s="9">
        <f>IF(W457="","",IF(COUNTIF($W$2:W457,W457)=1,MAX($X$1:X456)+1,""))</f>
        <v/>
      </c>
    </row>
    <row r="458">
      <c r="A458" s="26" t="n"/>
      <c r="B458" s="27" t="n"/>
      <c r="C458" s="26" t="n"/>
      <c r="D458" s="28" t="n"/>
      <c r="E458" s="26" t="n"/>
      <c r="F458" s="26" t="n"/>
      <c r="G458" s="29" t="n"/>
      <c r="H458" s="30" t="n"/>
      <c r="I458" s="30" t="n"/>
      <c r="J458" s="17">
        <f>IF(OR(G458="",H458=""),"",(H458+I458)*G458)</f>
        <v/>
      </c>
      <c r="K458" s="30" t="n"/>
      <c r="L458" s="17">
        <f>IF(J458="","",IF(M458="Lunas",0,J458-K458))</f>
        <v/>
      </c>
      <c r="M458" s="26" t="n"/>
      <c r="N458" s="26" t="n"/>
      <c r="O458" s="30" t="n"/>
      <c r="P458" s="28" t="n"/>
      <c r="Q458" s="17">
        <f>IF(J458="","",J458*Trip!$B$5)</f>
        <v/>
      </c>
      <c r="R458" s="30" t="n"/>
      <c r="S458" s="26" t="n"/>
      <c r="U458" s="9">
        <f>IF(TRIM(C458)="","",TRIM(C458)&amp;" | "&amp;TRIM(D458))</f>
        <v/>
      </c>
      <c r="V458" s="9">
        <f>IF(U458="","",IF(COUNTIF($U$2:U458,U458)=1,MAX($V$1:V457)+1,""))</f>
        <v/>
      </c>
      <c r="W458" s="9">
        <f>IF(TRIM(E458)="","",TRIM(E458)&amp;IF(TRIM(F458)="",""," — "&amp;TRIM(F458)))</f>
        <v/>
      </c>
      <c r="X458" s="9">
        <f>IF(W458="","",IF(COUNTIF($W$2:W458,W458)=1,MAX($X$1:X457)+1,""))</f>
        <v/>
      </c>
    </row>
    <row r="459">
      <c r="A459" s="26" t="n"/>
      <c r="B459" s="27" t="n"/>
      <c r="C459" s="26" t="n"/>
      <c r="D459" s="28" t="n"/>
      <c r="E459" s="26" t="n"/>
      <c r="F459" s="26" t="n"/>
      <c r="G459" s="29" t="n"/>
      <c r="H459" s="30" t="n"/>
      <c r="I459" s="30" t="n"/>
      <c r="J459" s="17">
        <f>IF(OR(G459="",H459=""),"",(H459+I459)*G459)</f>
        <v/>
      </c>
      <c r="K459" s="30" t="n"/>
      <c r="L459" s="17">
        <f>IF(J459="","",IF(M459="Lunas",0,J459-K459))</f>
        <v/>
      </c>
      <c r="M459" s="26" t="n"/>
      <c r="N459" s="26" t="n"/>
      <c r="O459" s="30" t="n"/>
      <c r="P459" s="28" t="n"/>
      <c r="Q459" s="17">
        <f>IF(J459="","",J459*Trip!$B$5)</f>
        <v/>
      </c>
      <c r="R459" s="30" t="n"/>
      <c r="S459" s="26" t="n"/>
      <c r="U459" s="9">
        <f>IF(TRIM(C459)="","",TRIM(C459)&amp;" | "&amp;TRIM(D459))</f>
        <v/>
      </c>
      <c r="V459" s="9">
        <f>IF(U459="","",IF(COUNTIF($U$2:U459,U459)=1,MAX($V$1:V458)+1,""))</f>
        <v/>
      </c>
      <c r="W459" s="9">
        <f>IF(TRIM(E459)="","",TRIM(E459)&amp;IF(TRIM(F459)="",""," — "&amp;TRIM(F459)))</f>
        <v/>
      </c>
      <c r="X459" s="9">
        <f>IF(W459="","",IF(COUNTIF($W$2:W459,W459)=1,MAX($X$1:X458)+1,""))</f>
        <v/>
      </c>
    </row>
    <row r="460">
      <c r="A460" s="26" t="n"/>
      <c r="B460" s="27" t="n"/>
      <c r="C460" s="26" t="n"/>
      <c r="D460" s="28" t="n"/>
      <c r="E460" s="26" t="n"/>
      <c r="F460" s="26" t="n"/>
      <c r="G460" s="29" t="n"/>
      <c r="H460" s="30" t="n"/>
      <c r="I460" s="30" t="n"/>
      <c r="J460" s="17">
        <f>IF(OR(G460="",H460=""),"",(H460+I460)*G460)</f>
        <v/>
      </c>
      <c r="K460" s="30" t="n"/>
      <c r="L460" s="17">
        <f>IF(J460="","",IF(M460="Lunas",0,J460-K460))</f>
        <v/>
      </c>
      <c r="M460" s="26" t="n"/>
      <c r="N460" s="26" t="n"/>
      <c r="O460" s="30" t="n"/>
      <c r="P460" s="28" t="n"/>
      <c r="Q460" s="17">
        <f>IF(J460="","",J460*Trip!$B$5)</f>
        <v/>
      </c>
      <c r="R460" s="30" t="n"/>
      <c r="S460" s="26" t="n"/>
      <c r="U460" s="9">
        <f>IF(TRIM(C460)="","",TRIM(C460)&amp;" | "&amp;TRIM(D460))</f>
        <v/>
      </c>
      <c r="V460" s="9">
        <f>IF(U460="","",IF(COUNTIF($U$2:U460,U460)=1,MAX($V$1:V459)+1,""))</f>
        <v/>
      </c>
      <c r="W460" s="9">
        <f>IF(TRIM(E460)="","",TRIM(E460)&amp;IF(TRIM(F460)="",""," — "&amp;TRIM(F460)))</f>
        <v/>
      </c>
      <c r="X460" s="9">
        <f>IF(W460="","",IF(COUNTIF($W$2:W460,W460)=1,MAX($X$1:X459)+1,""))</f>
        <v/>
      </c>
    </row>
    <row r="461">
      <c r="A461" s="26" t="n"/>
      <c r="B461" s="27" t="n"/>
      <c r="C461" s="26" t="n"/>
      <c r="D461" s="28" t="n"/>
      <c r="E461" s="26" t="n"/>
      <c r="F461" s="26" t="n"/>
      <c r="G461" s="29" t="n"/>
      <c r="H461" s="30" t="n"/>
      <c r="I461" s="30" t="n"/>
      <c r="J461" s="17">
        <f>IF(OR(G461="",H461=""),"",(H461+I461)*G461)</f>
        <v/>
      </c>
      <c r="K461" s="30" t="n"/>
      <c r="L461" s="17">
        <f>IF(J461="","",IF(M461="Lunas",0,J461-K461))</f>
        <v/>
      </c>
      <c r="M461" s="26" t="n"/>
      <c r="N461" s="26" t="n"/>
      <c r="O461" s="30" t="n"/>
      <c r="P461" s="28" t="n"/>
      <c r="Q461" s="17">
        <f>IF(J461="","",J461*Trip!$B$5)</f>
        <v/>
      </c>
      <c r="R461" s="30" t="n"/>
      <c r="S461" s="26" t="n"/>
      <c r="U461" s="9">
        <f>IF(TRIM(C461)="","",TRIM(C461)&amp;" | "&amp;TRIM(D461))</f>
        <v/>
      </c>
      <c r="V461" s="9">
        <f>IF(U461="","",IF(COUNTIF($U$2:U461,U461)=1,MAX($V$1:V460)+1,""))</f>
        <v/>
      </c>
      <c r="W461" s="9">
        <f>IF(TRIM(E461)="","",TRIM(E461)&amp;IF(TRIM(F461)="",""," — "&amp;TRIM(F461)))</f>
        <v/>
      </c>
      <c r="X461" s="9">
        <f>IF(W461="","",IF(COUNTIF($W$2:W461,W461)=1,MAX($X$1:X460)+1,""))</f>
        <v/>
      </c>
    </row>
    <row r="462">
      <c r="A462" s="26" t="n"/>
      <c r="B462" s="27" t="n"/>
      <c r="C462" s="26" t="n"/>
      <c r="D462" s="28" t="n"/>
      <c r="E462" s="26" t="n"/>
      <c r="F462" s="26" t="n"/>
      <c r="G462" s="29" t="n"/>
      <c r="H462" s="30" t="n"/>
      <c r="I462" s="30" t="n"/>
      <c r="J462" s="17">
        <f>IF(OR(G462="",H462=""),"",(H462+I462)*G462)</f>
        <v/>
      </c>
      <c r="K462" s="30" t="n"/>
      <c r="L462" s="17">
        <f>IF(J462="","",IF(M462="Lunas",0,J462-K462))</f>
        <v/>
      </c>
      <c r="M462" s="26" t="n"/>
      <c r="N462" s="26" t="n"/>
      <c r="O462" s="30" t="n"/>
      <c r="P462" s="28" t="n"/>
      <c r="Q462" s="17">
        <f>IF(J462="","",J462*Trip!$B$5)</f>
        <v/>
      </c>
      <c r="R462" s="30" t="n"/>
      <c r="S462" s="26" t="n"/>
      <c r="U462" s="9">
        <f>IF(TRIM(C462)="","",TRIM(C462)&amp;" | "&amp;TRIM(D462))</f>
        <v/>
      </c>
      <c r="V462" s="9">
        <f>IF(U462="","",IF(COUNTIF($U$2:U462,U462)=1,MAX($V$1:V461)+1,""))</f>
        <v/>
      </c>
      <c r="W462" s="9">
        <f>IF(TRIM(E462)="","",TRIM(E462)&amp;IF(TRIM(F462)="",""," — "&amp;TRIM(F462)))</f>
        <v/>
      </c>
      <c r="X462" s="9">
        <f>IF(W462="","",IF(COUNTIF($W$2:W462,W462)=1,MAX($X$1:X461)+1,""))</f>
        <v/>
      </c>
    </row>
    <row r="463">
      <c r="A463" s="26" t="n"/>
      <c r="B463" s="27" t="n"/>
      <c r="C463" s="26" t="n"/>
      <c r="D463" s="28" t="n"/>
      <c r="E463" s="26" t="n"/>
      <c r="F463" s="26" t="n"/>
      <c r="G463" s="29" t="n"/>
      <c r="H463" s="30" t="n"/>
      <c r="I463" s="30" t="n"/>
      <c r="J463" s="17">
        <f>IF(OR(G463="",H463=""),"",(H463+I463)*G463)</f>
        <v/>
      </c>
      <c r="K463" s="30" t="n"/>
      <c r="L463" s="17">
        <f>IF(J463="","",IF(M463="Lunas",0,J463-K463))</f>
        <v/>
      </c>
      <c r="M463" s="26" t="n"/>
      <c r="N463" s="26" t="n"/>
      <c r="O463" s="30" t="n"/>
      <c r="P463" s="28" t="n"/>
      <c r="Q463" s="17">
        <f>IF(J463="","",J463*Trip!$B$5)</f>
        <v/>
      </c>
      <c r="R463" s="30" t="n"/>
      <c r="S463" s="26" t="n"/>
      <c r="U463" s="9">
        <f>IF(TRIM(C463)="","",TRIM(C463)&amp;" | "&amp;TRIM(D463))</f>
        <v/>
      </c>
      <c r="V463" s="9">
        <f>IF(U463="","",IF(COUNTIF($U$2:U463,U463)=1,MAX($V$1:V462)+1,""))</f>
        <v/>
      </c>
      <c r="W463" s="9">
        <f>IF(TRIM(E463)="","",TRIM(E463)&amp;IF(TRIM(F463)="",""," — "&amp;TRIM(F463)))</f>
        <v/>
      </c>
      <c r="X463" s="9">
        <f>IF(W463="","",IF(COUNTIF($W$2:W463,W463)=1,MAX($X$1:X462)+1,""))</f>
        <v/>
      </c>
    </row>
    <row r="464">
      <c r="A464" s="26" t="n"/>
      <c r="B464" s="27" t="n"/>
      <c r="C464" s="26" t="n"/>
      <c r="D464" s="28" t="n"/>
      <c r="E464" s="26" t="n"/>
      <c r="F464" s="26" t="n"/>
      <c r="G464" s="29" t="n"/>
      <c r="H464" s="30" t="n"/>
      <c r="I464" s="30" t="n"/>
      <c r="J464" s="17">
        <f>IF(OR(G464="",H464=""),"",(H464+I464)*G464)</f>
        <v/>
      </c>
      <c r="K464" s="30" t="n"/>
      <c r="L464" s="17">
        <f>IF(J464="","",IF(M464="Lunas",0,J464-K464))</f>
        <v/>
      </c>
      <c r="M464" s="26" t="n"/>
      <c r="N464" s="26" t="n"/>
      <c r="O464" s="30" t="n"/>
      <c r="P464" s="28" t="n"/>
      <c r="Q464" s="17">
        <f>IF(J464="","",J464*Trip!$B$5)</f>
        <v/>
      </c>
      <c r="R464" s="30" t="n"/>
      <c r="S464" s="26" t="n"/>
      <c r="U464" s="9">
        <f>IF(TRIM(C464)="","",TRIM(C464)&amp;" | "&amp;TRIM(D464))</f>
        <v/>
      </c>
      <c r="V464" s="9">
        <f>IF(U464="","",IF(COUNTIF($U$2:U464,U464)=1,MAX($V$1:V463)+1,""))</f>
        <v/>
      </c>
      <c r="W464" s="9">
        <f>IF(TRIM(E464)="","",TRIM(E464)&amp;IF(TRIM(F464)="",""," — "&amp;TRIM(F464)))</f>
        <v/>
      </c>
      <c r="X464" s="9">
        <f>IF(W464="","",IF(COUNTIF($W$2:W464,W464)=1,MAX($X$1:X463)+1,""))</f>
        <v/>
      </c>
    </row>
    <row r="465">
      <c r="A465" s="26" t="n"/>
      <c r="B465" s="27" t="n"/>
      <c r="C465" s="26" t="n"/>
      <c r="D465" s="28" t="n"/>
      <c r="E465" s="26" t="n"/>
      <c r="F465" s="26" t="n"/>
      <c r="G465" s="29" t="n"/>
      <c r="H465" s="30" t="n"/>
      <c r="I465" s="30" t="n"/>
      <c r="J465" s="17">
        <f>IF(OR(G465="",H465=""),"",(H465+I465)*G465)</f>
        <v/>
      </c>
      <c r="K465" s="30" t="n"/>
      <c r="L465" s="17">
        <f>IF(J465="","",IF(M465="Lunas",0,J465-K465))</f>
        <v/>
      </c>
      <c r="M465" s="26" t="n"/>
      <c r="N465" s="26" t="n"/>
      <c r="O465" s="30" t="n"/>
      <c r="P465" s="28" t="n"/>
      <c r="Q465" s="17">
        <f>IF(J465="","",J465*Trip!$B$5)</f>
        <v/>
      </c>
      <c r="R465" s="30" t="n"/>
      <c r="S465" s="26" t="n"/>
      <c r="U465" s="9">
        <f>IF(TRIM(C465)="","",TRIM(C465)&amp;" | "&amp;TRIM(D465))</f>
        <v/>
      </c>
      <c r="V465" s="9">
        <f>IF(U465="","",IF(COUNTIF($U$2:U465,U465)=1,MAX($V$1:V464)+1,""))</f>
        <v/>
      </c>
      <c r="W465" s="9">
        <f>IF(TRIM(E465)="","",TRIM(E465)&amp;IF(TRIM(F465)="",""," — "&amp;TRIM(F465)))</f>
        <v/>
      </c>
      <c r="X465" s="9">
        <f>IF(W465="","",IF(COUNTIF($W$2:W465,W465)=1,MAX($X$1:X464)+1,""))</f>
        <v/>
      </c>
    </row>
    <row r="466">
      <c r="A466" s="26" t="n"/>
      <c r="B466" s="27" t="n"/>
      <c r="C466" s="26" t="n"/>
      <c r="D466" s="28" t="n"/>
      <c r="E466" s="26" t="n"/>
      <c r="F466" s="26" t="n"/>
      <c r="G466" s="29" t="n"/>
      <c r="H466" s="30" t="n"/>
      <c r="I466" s="30" t="n"/>
      <c r="J466" s="17">
        <f>IF(OR(G466="",H466=""),"",(H466+I466)*G466)</f>
        <v/>
      </c>
      <c r="K466" s="30" t="n"/>
      <c r="L466" s="17">
        <f>IF(J466="","",IF(M466="Lunas",0,J466-K466))</f>
        <v/>
      </c>
      <c r="M466" s="26" t="n"/>
      <c r="N466" s="26" t="n"/>
      <c r="O466" s="30" t="n"/>
      <c r="P466" s="28" t="n"/>
      <c r="Q466" s="17">
        <f>IF(J466="","",J466*Trip!$B$5)</f>
        <v/>
      </c>
      <c r="R466" s="30" t="n"/>
      <c r="S466" s="26" t="n"/>
      <c r="U466" s="9">
        <f>IF(TRIM(C466)="","",TRIM(C466)&amp;" | "&amp;TRIM(D466))</f>
        <v/>
      </c>
      <c r="V466" s="9">
        <f>IF(U466="","",IF(COUNTIF($U$2:U466,U466)=1,MAX($V$1:V465)+1,""))</f>
        <v/>
      </c>
      <c r="W466" s="9">
        <f>IF(TRIM(E466)="","",TRIM(E466)&amp;IF(TRIM(F466)="",""," — "&amp;TRIM(F466)))</f>
        <v/>
      </c>
      <c r="X466" s="9">
        <f>IF(W466="","",IF(COUNTIF($W$2:W466,W466)=1,MAX($X$1:X465)+1,""))</f>
        <v/>
      </c>
    </row>
    <row r="467">
      <c r="A467" s="26" t="n"/>
      <c r="B467" s="27" t="n"/>
      <c r="C467" s="26" t="n"/>
      <c r="D467" s="28" t="n"/>
      <c r="E467" s="26" t="n"/>
      <c r="F467" s="26" t="n"/>
      <c r="G467" s="29" t="n"/>
      <c r="H467" s="30" t="n"/>
      <c r="I467" s="30" t="n"/>
      <c r="J467" s="17">
        <f>IF(OR(G467="",H467=""),"",(H467+I467)*G467)</f>
        <v/>
      </c>
      <c r="K467" s="30" t="n"/>
      <c r="L467" s="17">
        <f>IF(J467="","",IF(M467="Lunas",0,J467-K467))</f>
        <v/>
      </c>
      <c r="M467" s="26" t="n"/>
      <c r="N467" s="26" t="n"/>
      <c r="O467" s="30" t="n"/>
      <c r="P467" s="28" t="n"/>
      <c r="Q467" s="17">
        <f>IF(J467="","",J467*Trip!$B$5)</f>
        <v/>
      </c>
      <c r="R467" s="30" t="n"/>
      <c r="S467" s="26" t="n"/>
      <c r="U467" s="9">
        <f>IF(TRIM(C467)="","",TRIM(C467)&amp;" | "&amp;TRIM(D467))</f>
        <v/>
      </c>
      <c r="V467" s="9">
        <f>IF(U467="","",IF(COUNTIF($U$2:U467,U467)=1,MAX($V$1:V466)+1,""))</f>
        <v/>
      </c>
      <c r="W467" s="9">
        <f>IF(TRIM(E467)="","",TRIM(E467)&amp;IF(TRIM(F467)="",""," — "&amp;TRIM(F467)))</f>
        <v/>
      </c>
      <c r="X467" s="9">
        <f>IF(W467="","",IF(COUNTIF($W$2:W467,W467)=1,MAX($X$1:X466)+1,""))</f>
        <v/>
      </c>
    </row>
    <row r="468">
      <c r="A468" s="26" t="n"/>
      <c r="B468" s="27" t="n"/>
      <c r="C468" s="26" t="n"/>
      <c r="D468" s="28" t="n"/>
      <c r="E468" s="26" t="n"/>
      <c r="F468" s="26" t="n"/>
      <c r="G468" s="29" t="n"/>
      <c r="H468" s="30" t="n"/>
      <c r="I468" s="30" t="n"/>
      <c r="J468" s="17">
        <f>IF(OR(G468="",H468=""),"",(H468+I468)*G468)</f>
        <v/>
      </c>
      <c r="K468" s="30" t="n"/>
      <c r="L468" s="17">
        <f>IF(J468="","",IF(M468="Lunas",0,J468-K468))</f>
        <v/>
      </c>
      <c r="M468" s="26" t="n"/>
      <c r="N468" s="26" t="n"/>
      <c r="O468" s="30" t="n"/>
      <c r="P468" s="28" t="n"/>
      <c r="Q468" s="17">
        <f>IF(J468="","",J468*Trip!$B$5)</f>
        <v/>
      </c>
      <c r="R468" s="30" t="n"/>
      <c r="S468" s="26" t="n"/>
      <c r="U468" s="9">
        <f>IF(TRIM(C468)="","",TRIM(C468)&amp;" | "&amp;TRIM(D468))</f>
        <v/>
      </c>
      <c r="V468" s="9">
        <f>IF(U468="","",IF(COUNTIF($U$2:U468,U468)=1,MAX($V$1:V467)+1,""))</f>
        <v/>
      </c>
      <c r="W468" s="9">
        <f>IF(TRIM(E468)="","",TRIM(E468)&amp;IF(TRIM(F468)="",""," — "&amp;TRIM(F468)))</f>
        <v/>
      </c>
      <c r="X468" s="9">
        <f>IF(W468="","",IF(COUNTIF($W$2:W468,W468)=1,MAX($X$1:X467)+1,""))</f>
        <v/>
      </c>
    </row>
    <row r="469">
      <c r="A469" s="26" t="n"/>
      <c r="B469" s="27" t="n"/>
      <c r="C469" s="26" t="n"/>
      <c r="D469" s="28" t="n"/>
      <c r="E469" s="26" t="n"/>
      <c r="F469" s="26" t="n"/>
      <c r="G469" s="29" t="n"/>
      <c r="H469" s="30" t="n"/>
      <c r="I469" s="30" t="n"/>
      <c r="J469" s="17">
        <f>IF(OR(G469="",H469=""),"",(H469+I469)*G469)</f>
        <v/>
      </c>
      <c r="K469" s="30" t="n"/>
      <c r="L469" s="17">
        <f>IF(J469="","",IF(M469="Lunas",0,J469-K469))</f>
        <v/>
      </c>
      <c r="M469" s="26" t="n"/>
      <c r="N469" s="26" t="n"/>
      <c r="O469" s="30" t="n"/>
      <c r="P469" s="28" t="n"/>
      <c r="Q469" s="17">
        <f>IF(J469="","",J469*Trip!$B$5)</f>
        <v/>
      </c>
      <c r="R469" s="30" t="n"/>
      <c r="S469" s="26" t="n"/>
      <c r="U469" s="9">
        <f>IF(TRIM(C469)="","",TRIM(C469)&amp;" | "&amp;TRIM(D469))</f>
        <v/>
      </c>
      <c r="V469" s="9">
        <f>IF(U469="","",IF(COUNTIF($U$2:U469,U469)=1,MAX($V$1:V468)+1,""))</f>
        <v/>
      </c>
      <c r="W469" s="9">
        <f>IF(TRIM(E469)="","",TRIM(E469)&amp;IF(TRIM(F469)="",""," — "&amp;TRIM(F469)))</f>
        <v/>
      </c>
      <c r="X469" s="9">
        <f>IF(W469="","",IF(COUNTIF($W$2:W469,W469)=1,MAX($X$1:X468)+1,""))</f>
        <v/>
      </c>
    </row>
    <row r="470">
      <c r="A470" s="26" t="n"/>
      <c r="B470" s="27" t="n"/>
      <c r="C470" s="26" t="n"/>
      <c r="D470" s="28" t="n"/>
      <c r="E470" s="26" t="n"/>
      <c r="F470" s="26" t="n"/>
      <c r="G470" s="29" t="n"/>
      <c r="H470" s="30" t="n"/>
      <c r="I470" s="30" t="n"/>
      <c r="J470" s="17">
        <f>IF(OR(G470="",H470=""),"",(H470+I470)*G470)</f>
        <v/>
      </c>
      <c r="K470" s="30" t="n"/>
      <c r="L470" s="17">
        <f>IF(J470="","",IF(M470="Lunas",0,J470-K470))</f>
        <v/>
      </c>
      <c r="M470" s="26" t="n"/>
      <c r="N470" s="26" t="n"/>
      <c r="O470" s="30" t="n"/>
      <c r="P470" s="28" t="n"/>
      <c r="Q470" s="17">
        <f>IF(J470="","",J470*Trip!$B$5)</f>
        <v/>
      </c>
      <c r="R470" s="30" t="n"/>
      <c r="S470" s="26" t="n"/>
      <c r="U470" s="9">
        <f>IF(TRIM(C470)="","",TRIM(C470)&amp;" | "&amp;TRIM(D470))</f>
        <v/>
      </c>
      <c r="V470" s="9">
        <f>IF(U470="","",IF(COUNTIF($U$2:U470,U470)=1,MAX($V$1:V469)+1,""))</f>
        <v/>
      </c>
      <c r="W470" s="9">
        <f>IF(TRIM(E470)="","",TRIM(E470)&amp;IF(TRIM(F470)="",""," — "&amp;TRIM(F470)))</f>
        <v/>
      </c>
      <c r="X470" s="9">
        <f>IF(W470="","",IF(COUNTIF($W$2:W470,W470)=1,MAX($X$1:X469)+1,""))</f>
        <v/>
      </c>
    </row>
    <row r="471">
      <c r="A471" s="26" t="n"/>
      <c r="B471" s="27" t="n"/>
      <c r="C471" s="26" t="n"/>
      <c r="D471" s="28" t="n"/>
      <c r="E471" s="26" t="n"/>
      <c r="F471" s="26" t="n"/>
      <c r="G471" s="29" t="n"/>
      <c r="H471" s="30" t="n"/>
      <c r="I471" s="30" t="n"/>
      <c r="J471" s="17">
        <f>IF(OR(G471="",H471=""),"",(H471+I471)*G471)</f>
        <v/>
      </c>
      <c r="K471" s="30" t="n"/>
      <c r="L471" s="17">
        <f>IF(J471="","",IF(M471="Lunas",0,J471-K471))</f>
        <v/>
      </c>
      <c r="M471" s="26" t="n"/>
      <c r="N471" s="26" t="n"/>
      <c r="O471" s="30" t="n"/>
      <c r="P471" s="28" t="n"/>
      <c r="Q471" s="17">
        <f>IF(J471="","",J471*Trip!$B$5)</f>
        <v/>
      </c>
      <c r="R471" s="30" t="n"/>
      <c r="S471" s="26" t="n"/>
      <c r="U471" s="9">
        <f>IF(TRIM(C471)="","",TRIM(C471)&amp;" | "&amp;TRIM(D471))</f>
        <v/>
      </c>
      <c r="V471" s="9">
        <f>IF(U471="","",IF(COUNTIF($U$2:U471,U471)=1,MAX($V$1:V470)+1,""))</f>
        <v/>
      </c>
      <c r="W471" s="9">
        <f>IF(TRIM(E471)="","",TRIM(E471)&amp;IF(TRIM(F471)="",""," — "&amp;TRIM(F471)))</f>
        <v/>
      </c>
      <c r="X471" s="9">
        <f>IF(W471="","",IF(COUNTIF($W$2:W471,W471)=1,MAX($X$1:X470)+1,""))</f>
        <v/>
      </c>
    </row>
    <row r="472">
      <c r="A472" s="26" t="n"/>
      <c r="B472" s="27" t="n"/>
      <c r="C472" s="26" t="n"/>
      <c r="D472" s="28" t="n"/>
      <c r="E472" s="26" t="n"/>
      <c r="F472" s="26" t="n"/>
      <c r="G472" s="29" t="n"/>
      <c r="H472" s="30" t="n"/>
      <c r="I472" s="30" t="n"/>
      <c r="J472" s="17">
        <f>IF(OR(G472="",H472=""),"",(H472+I472)*G472)</f>
        <v/>
      </c>
      <c r="K472" s="30" t="n"/>
      <c r="L472" s="17">
        <f>IF(J472="","",IF(M472="Lunas",0,J472-K472))</f>
        <v/>
      </c>
      <c r="M472" s="26" t="n"/>
      <c r="N472" s="26" t="n"/>
      <c r="O472" s="30" t="n"/>
      <c r="P472" s="28" t="n"/>
      <c r="Q472" s="17">
        <f>IF(J472="","",J472*Trip!$B$5)</f>
        <v/>
      </c>
      <c r="R472" s="30" t="n"/>
      <c r="S472" s="26" t="n"/>
      <c r="U472" s="9">
        <f>IF(TRIM(C472)="","",TRIM(C472)&amp;" | "&amp;TRIM(D472))</f>
        <v/>
      </c>
      <c r="V472" s="9">
        <f>IF(U472="","",IF(COUNTIF($U$2:U472,U472)=1,MAX($V$1:V471)+1,""))</f>
        <v/>
      </c>
      <c r="W472" s="9">
        <f>IF(TRIM(E472)="","",TRIM(E472)&amp;IF(TRIM(F472)="",""," — "&amp;TRIM(F472)))</f>
        <v/>
      </c>
      <c r="X472" s="9">
        <f>IF(W472="","",IF(COUNTIF($W$2:W472,W472)=1,MAX($X$1:X471)+1,""))</f>
        <v/>
      </c>
    </row>
    <row r="473">
      <c r="A473" s="26" t="n"/>
      <c r="B473" s="27" t="n"/>
      <c r="C473" s="26" t="n"/>
      <c r="D473" s="28" t="n"/>
      <c r="E473" s="26" t="n"/>
      <c r="F473" s="26" t="n"/>
      <c r="G473" s="29" t="n"/>
      <c r="H473" s="30" t="n"/>
      <c r="I473" s="30" t="n"/>
      <c r="J473" s="17">
        <f>IF(OR(G473="",H473=""),"",(H473+I473)*G473)</f>
        <v/>
      </c>
      <c r="K473" s="30" t="n"/>
      <c r="L473" s="17">
        <f>IF(J473="","",IF(M473="Lunas",0,J473-K473))</f>
        <v/>
      </c>
      <c r="M473" s="26" t="n"/>
      <c r="N473" s="26" t="n"/>
      <c r="O473" s="30" t="n"/>
      <c r="P473" s="28" t="n"/>
      <c r="Q473" s="17">
        <f>IF(J473="","",J473*Trip!$B$5)</f>
        <v/>
      </c>
      <c r="R473" s="30" t="n"/>
      <c r="S473" s="26" t="n"/>
      <c r="U473" s="9">
        <f>IF(TRIM(C473)="","",TRIM(C473)&amp;" | "&amp;TRIM(D473))</f>
        <v/>
      </c>
      <c r="V473" s="9">
        <f>IF(U473="","",IF(COUNTIF($U$2:U473,U473)=1,MAX($V$1:V472)+1,""))</f>
        <v/>
      </c>
      <c r="W473" s="9">
        <f>IF(TRIM(E473)="","",TRIM(E473)&amp;IF(TRIM(F473)="",""," — "&amp;TRIM(F473)))</f>
        <v/>
      </c>
      <c r="X473" s="9">
        <f>IF(W473="","",IF(COUNTIF($W$2:W473,W473)=1,MAX($X$1:X472)+1,""))</f>
        <v/>
      </c>
    </row>
    <row r="474">
      <c r="A474" s="26" t="n"/>
      <c r="B474" s="27" t="n"/>
      <c r="C474" s="26" t="n"/>
      <c r="D474" s="28" t="n"/>
      <c r="E474" s="26" t="n"/>
      <c r="F474" s="26" t="n"/>
      <c r="G474" s="29" t="n"/>
      <c r="H474" s="30" t="n"/>
      <c r="I474" s="30" t="n"/>
      <c r="J474" s="17">
        <f>IF(OR(G474="",H474=""),"",(H474+I474)*G474)</f>
        <v/>
      </c>
      <c r="K474" s="30" t="n"/>
      <c r="L474" s="17">
        <f>IF(J474="","",IF(M474="Lunas",0,J474-K474))</f>
        <v/>
      </c>
      <c r="M474" s="26" t="n"/>
      <c r="N474" s="26" t="n"/>
      <c r="O474" s="30" t="n"/>
      <c r="P474" s="28" t="n"/>
      <c r="Q474" s="17">
        <f>IF(J474="","",J474*Trip!$B$5)</f>
        <v/>
      </c>
      <c r="R474" s="30" t="n"/>
      <c r="S474" s="26" t="n"/>
      <c r="U474" s="9">
        <f>IF(TRIM(C474)="","",TRIM(C474)&amp;" | "&amp;TRIM(D474))</f>
        <v/>
      </c>
      <c r="V474" s="9">
        <f>IF(U474="","",IF(COUNTIF($U$2:U474,U474)=1,MAX($V$1:V473)+1,""))</f>
        <v/>
      </c>
      <c r="W474" s="9">
        <f>IF(TRIM(E474)="","",TRIM(E474)&amp;IF(TRIM(F474)="",""," — "&amp;TRIM(F474)))</f>
        <v/>
      </c>
      <c r="X474" s="9">
        <f>IF(W474="","",IF(COUNTIF($W$2:W474,W474)=1,MAX($X$1:X473)+1,""))</f>
        <v/>
      </c>
    </row>
    <row r="475">
      <c r="A475" s="26" t="n"/>
      <c r="B475" s="27" t="n"/>
      <c r="C475" s="26" t="n"/>
      <c r="D475" s="28" t="n"/>
      <c r="E475" s="26" t="n"/>
      <c r="F475" s="26" t="n"/>
      <c r="G475" s="29" t="n"/>
      <c r="H475" s="30" t="n"/>
      <c r="I475" s="30" t="n"/>
      <c r="J475" s="17">
        <f>IF(OR(G475="",H475=""),"",(H475+I475)*G475)</f>
        <v/>
      </c>
      <c r="K475" s="30" t="n"/>
      <c r="L475" s="17">
        <f>IF(J475="","",IF(M475="Lunas",0,J475-K475))</f>
        <v/>
      </c>
      <c r="M475" s="26" t="n"/>
      <c r="N475" s="26" t="n"/>
      <c r="O475" s="30" t="n"/>
      <c r="P475" s="28" t="n"/>
      <c r="Q475" s="17">
        <f>IF(J475="","",J475*Trip!$B$5)</f>
        <v/>
      </c>
      <c r="R475" s="30" t="n"/>
      <c r="S475" s="26" t="n"/>
      <c r="U475" s="9">
        <f>IF(TRIM(C475)="","",TRIM(C475)&amp;" | "&amp;TRIM(D475))</f>
        <v/>
      </c>
      <c r="V475" s="9">
        <f>IF(U475="","",IF(COUNTIF($U$2:U475,U475)=1,MAX($V$1:V474)+1,""))</f>
        <v/>
      </c>
      <c r="W475" s="9">
        <f>IF(TRIM(E475)="","",TRIM(E475)&amp;IF(TRIM(F475)="",""," — "&amp;TRIM(F475)))</f>
        <v/>
      </c>
      <c r="X475" s="9">
        <f>IF(W475="","",IF(COUNTIF($W$2:W475,W475)=1,MAX($X$1:X474)+1,""))</f>
        <v/>
      </c>
    </row>
    <row r="476">
      <c r="A476" s="26" t="n"/>
      <c r="B476" s="27" t="n"/>
      <c r="C476" s="26" t="n"/>
      <c r="D476" s="28" t="n"/>
      <c r="E476" s="26" t="n"/>
      <c r="F476" s="26" t="n"/>
      <c r="G476" s="29" t="n"/>
      <c r="H476" s="30" t="n"/>
      <c r="I476" s="30" t="n"/>
      <c r="J476" s="17">
        <f>IF(OR(G476="",H476=""),"",(H476+I476)*G476)</f>
        <v/>
      </c>
      <c r="K476" s="30" t="n"/>
      <c r="L476" s="17">
        <f>IF(J476="","",IF(M476="Lunas",0,J476-K476))</f>
        <v/>
      </c>
      <c r="M476" s="26" t="n"/>
      <c r="N476" s="26" t="n"/>
      <c r="O476" s="30" t="n"/>
      <c r="P476" s="28" t="n"/>
      <c r="Q476" s="17">
        <f>IF(J476="","",J476*Trip!$B$5)</f>
        <v/>
      </c>
      <c r="R476" s="30" t="n"/>
      <c r="S476" s="26" t="n"/>
      <c r="U476" s="9">
        <f>IF(TRIM(C476)="","",TRIM(C476)&amp;" | "&amp;TRIM(D476))</f>
        <v/>
      </c>
      <c r="V476" s="9">
        <f>IF(U476="","",IF(COUNTIF($U$2:U476,U476)=1,MAX($V$1:V475)+1,""))</f>
        <v/>
      </c>
      <c r="W476" s="9">
        <f>IF(TRIM(E476)="","",TRIM(E476)&amp;IF(TRIM(F476)="",""," — "&amp;TRIM(F476)))</f>
        <v/>
      </c>
      <c r="X476" s="9">
        <f>IF(W476="","",IF(COUNTIF($W$2:W476,W476)=1,MAX($X$1:X475)+1,""))</f>
        <v/>
      </c>
    </row>
    <row r="477">
      <c r="A477" s="26" t="n"/>
      <c r="B477" s="27" t="n"/>
      <c r="C477" s="26" t="n"/>
      <c r="D477" s="28" t="n"/>
      <c r="E477" s="26" t="n"/>
      <c r="F477" s="26" t="n"/>
      <c r="G477" s="29" t="n"/>
      <c r="H477" s="30" t="n"/>
      <c r="I477" s="30" t="n"/>
      <c r="J477" s="17">
        <f>IF(OR(G477="",H477=""),"",(H477+I477)*G477)</f>
        <v/>
      </c>
      <c r="K477" s="30" t="n"/>
      <c r="L477" s="17">
        <f>IF(J477="","",IF(M477="Lunas",0,J477-K477))</f>
        <v/>
      </c>
      <c r="M477" s="26" t="n"/>
      <c r="N477" s="26" t="n"/>
      <c r="O477" s="30" t="n"/>
      <c r="P477" s="28" t="n"/>
      <c r="Q477" s="17">
        <f>IF(J477="","",J477*Trip!$B$5)</f>
        <v/>
      </c>
      <c r="R477" s="30" t="n"/>
      <c r="S477" s="26" t="n"/>
      <c r="U477" s="9">
        <f>IF(TRIM(C477)="","",TRIM(C477)&amp;" | "&amp;TRIM(D477))</f>
        <v/>
      </c>
      <c r="V477" s="9">
        <f>IF(U477="","",IF(COUNTIF($U$2:U477,U477)=1,MAX($V$1:V476)+1,""))</f>
        <v/>
      </c>
      <c r="W477" s="9">
        <f>IF(TRIM(E477)="","",TRIM(E477)&amp;IF(TRIM(F477)="",""," — "&amp;TRIM(F477)))</f>
        <v/>
      </c>
      <c r="X477" s="9">
        <f>IF(W477="","",IF(COUNTIF($W$2:W477,W477)=1,MAX($X$1:X476)+1,""))</f>
        <v/>
      </c>
    </row>
    <row r="478">
      <c r="A478" s="26" t="n"/>
      <c r="B478" s="27" t="n"/>
      <c r="C478" s="26" t="n"/>
      <c r="D478" s="28" t="n"/>
      <c r="E478" s="26" t="n"/>
      <c r="F478" s="26" t="n"/>
      <c r="G478" s="29" t="n"/>
      <c r="H478" s="30" t="n"/>
      <c r="I478" s="30" t="n"/>
      <c r="J478" s="17">
        <f>IF(OR(G478="",H478=""),"",(H478+I478)*G478)</f>
        <v/>
      </c>
      <c r="K478" s="30" t="n"/>
      <c r="L478" s="17">
        <f>IF(J478="","",IF(M478="Lunas",0,J478-K478))</f>
        <v/>
      </c>
      <c r="M478" s="26" t="n"/>
      <c r="N478" s="26" t="n"/>
      <c r="O478" s="30" t="n"/>
      <c r="P478" s="28" t="n"/>
      <c r="Q478" s="17">
        <f>IF(J478="","",J478*Trip!$B$5)</f>
        <v/>
      </c>
      <c r="R478" s="30" t="n"/>
      <c r="S478" s="26" t="n"/>
      <c r="U478" s="9">
        <f>IF(TRIM(C478)="","",TRIM(C478)&amp;" | "&amp;TRIM(D478))</f>
        <v/>
      </c>
      <c r="V478" s="9">
        <f>IF(U478="","",IF(COUNTIF($U$2:U478,U478)=1,MAX($V$1:V477)+1,""))</f>
        <v/>
      </c>
      <c r="W478" s="9">
        <f>IF(TRIM(E478)="","",TRIM(E478)&amp;IF(TRIM(F478)="",""," — "&amp;TRIM(F478)))</f>
        <v/>
      </c>
      <c r="X478" s="9">
        <f>IF(W478="","",IF(COUNTIF($W$2:W478,W478)=1,MAX($X$1:X477)+1,""))</f>
        <v/>
      </c>
    </row>
    <row r="479">
      <c r="A479" s="26" t="n"/>
      <c r="B479" s="27" t="n"/>
      <c r="C479" s="26" t="n"/>
      <c r="D479" s="28" t="n"/>
      <c r="E479" s="26" t="n"/>
      <c r="F479" s="26" t="n"/>
      <c r="G479" s="29" t="n"/>
      <c r="H479" s="30" t="n"/>
      <c r="I479" s="30" t="n"/>
      <c r="J479" s="17">
        <f>IF(OR(G479="",H479=""),"",(H479+I479)*G479)</f>
        <v/>
      </c>
      <c r="K479" s="30" t="n"/>
      <c r="L479" s="17">
        <f>IF(J479="","",IF(M479="Lunas",0,J479-K479))</f>
        <v/>
      </c>
      <c r="M479" s="26" t="n"/>
      <c r="N479" s="26" t="n"/>
      <c r="O479" s="30" t="n"/>
      <c r="P479" s="28" t="n"/>
      <c r="Q479" s="17">
        <f>IF(J479="","",J479*Trip!$B$5)</f>
        <v/>
      </c>
      <c r="R479" s="30" t="n"/>
      <c r="S479" s="26" t="n"/>
      <c r="U479" s="9">
        <f>IF(TRIM(C479)="","",TRIM(C479)&amp;" | "&amp;TRIM(D479))</f>
        <v/>
      </c>
      <c r="V479" s="9">
        <f>IF(U479="","",IF(COUNTIF($U$2:U479,U479)=1,MAX($V$1:V478)+1,""))</f>
        <v/>
      </c>
      <c r="W479" s="9">
        <f>IF(TRIM(E479)="","",TRIM(E479)&amp;IF(TRIM(F479)="",""," — "&amp;TRIM(F479)))</f>
        <v/>
      </c>
      <c r="X479" s="9">
        <f>IF(W479="","",IF(COUNTIF($W$2:W479,W479)=1,MAX($X$1:X478)+1,""))</f>
        <v/>
      </c>
    </row>
    <row r="480">
      <c r="A480" s="26" t="n"/>
      <c r="B480" s="27" t="n"/>
      <c r="C480" s="26" t="n"/>
      <c r="D480" s="28" t="n"/>
      <c r="E480" s="26" t="n"/>
      <c r="F480" s="26" t="n"/>
      <c r="G480" s="29" t="n"/>
      <c r="H480" s="30" t="n"/>
      <c r="I480" s="30" t="n"/>
      <c r="J480" s="17">
        <f>IF(OR(G480="",H480=""),"",(H480+I480)*G480)</f>
        <v/>
      </c>
      <c r="K480" s="30" t="n"/>
      <c r="L480" s="17">
        <f>IF(J480="","",IF(M480="Lunas",0,J480-K480))</f>
        <v/>
      </c>
      <c r="M480" s="26" t="n"/>
      <c r="N480" s="26" t="n"/>
      <c r="O480" s="30" t="n"/>
      <c r="P480" s="28" t="n"/>
      <c r="Q480" s="17">
        <f>IF(J480="","",J480*Trip!$B$5)</f>
        <v/>
      </c>
      <c r="R480" s="30" t="n"/>
      <c r="S480" s="26" t="n"/>
      <c r="U480" s="9">
        <f>IF(TRIM(C480)="","",TRIM(C480)&amp;" | "&amp;TRIM(D480))</f>
        <v/>
      </c>
      <c r="V480" s="9">
        <f>IF(U480="","",IF(COUNTIF($U$2:U480,U480)=1,MAX($V$1:V479)+1,""))</f>
        <v/>
      </c>
      <c r="W480" s="9">
        <f>IF(TRIM(E480)="","",TRIM(E480)&amp;IF(TRIM(F480)="",""," — "&amp;TRIM(F480)))</f>
        <v/>
      </c>
      <c r="X480" s="9">
        <f>IF(W480="","",IF(COUNTIF($W$2:W480,W480)=1,MAX($X$1:X479)+1,""))</f>
        <v/>
      </c>
    </row>
    <row r="481">
      <c r="A481" s="26" t="n"/>
      <c r="B481" s="27" t="n"/>
      <c r="C481" s="26" t="n"/>
      <c r="D481" s="28" t="n"/>
      <c r="E481" s="26" t="n"/>
      <c r="F481" s="26" t="n"/>
      <c r="G481" s="29" t="n"/>
      <c r="H481" s="30" t="n"/>
      <c r="I481" s="30" t="n"/>
      <c r="J481" s="17">
        <f>IF(OR(G481="",H481=""),"",(H481+I481)*G481)</f>
        <v/>
      </c>
      <c r="K481" s="30" t="n"/>
      <c r="L481" s="17">
        <f>IF(J481="","",IF(M481="Lunas",0,J481-K481))</f>
        <v/>
      </c>
      <c r="M481" s="26" t="n"/>
      <c r="N481" s="26" t="n"/>
      <c r="O481" s="30" t="n"/>
      <c r="P481" s="28" t="n"/>
      <c r="Q481" s="17">
        <f>IF(J481="","",J481*Trip!$B$5)</f>
        <v/>
      </c>
      <c r="R481" s="30" t="n"/>
      <c r="S481" s="26" t="n"/>
      <c r="U481" s="9">
        <f>IF(TRIM(C481)="","",TRIM(C481)&amp;" | "&amp;TRIM(D481))</f>
        <v/>
      </c>
      <c r="V481" s="9">
        <f>IF(U481="","",IF(COUNTIF($U$2:U481,U481)=1,MAX($V$1:V480)+1,""))</f>
        <v/>
      </c>
      <c r="W481" s="9">
        <f>IF(TRIM(E481)="","",TRIM(E481)&amp;IF(TRIM(F481)="",""," — "&amp;TRIM(F481)))</f>
        <v/>
      </c>
      <c r="X481" s="9">
        <f>IF(W481="","",IF(COUNTIF($W$2:W481,W481)=1,MAX($X$1:X480)+1,""))</f>
        <v/>
      </c>
    </row>
    <row r="482">
      <c r="A482" s="26" t="n"/>
      <c r="B482" s="27" t="n"/>
      <c r="C482" s="26" t="n"/>
      <c r="D482" s="28" t="n"/>
      <c r="E482" s="26" t="n"/>
      <c r="F482" s="26" t="n"/>
      <c r="G482" s="29" t="n"/>
      <c r="H482" s="30" t="n"/>
      <c r="I482" s="30" t="n"/>
      <c r="J482" s="17">
        <f>IF(OR(G482="",H482=""),"",(H482+I482)*G482)</f>
        <v/>
      </c>
      <c r="K482" s="30" t="n"/>
      <c r="L482" s="17">
        <f>IF(J482="","",IF(M482="Lunas",0,J482-K482))</f>
        <v/>
      </c>
      <c r="M482" s="26" t="n"/>
      <c r="N482" s="26" t="n"/>
      <c r="O482" s="30" t="n"/>
      <c r="P482" s="28" t="n"/>
      <c r="Q482" s="17">
        <f>IF(J482="","",J482*Trip!$B$5)</f>
        <v/>
      </c>
      <c r="R482" s="30" t="n"/>
      <c r="S482" s="26" t="n"/>
      <c r="U482" s="9">
        <f>IF(TRIM(C482)="","",TRIM(C482)&amp;" | "&amp;TRIM(D482))</f>
        <v/>
      </c>
      <c r="V482" s="9">
        <f>IF(U482="","",IF(COUNTIF($U$2:U482,U482)=1,MAX($V$1:V481)+1,""))</f>
        <v/>
      </c>
      <c r="W482" s="9">
        <f>IF(TRIM(E482)="","",TRIM(E482)&amp;IF(TRIM(F482)="",""," — "&amp;TRIM(F482)))</f>
        <v/>
      </c>
      <c r="X482" s="9">
        <f>IF(W482="","",IF(COUNTIF($W$2:W482,W482)=1,MAX($X$1:X481)+1,""))</f>
        <v/>
      </c>
    </row>
    <row r="483">
      <c r="A483" s="26" t="n"/>
      <c r="B483" s="27" t="n"/>
      <c r="C483" s="26" t="n"/>
      <c r="D483" s="28" t="n"/>
      <c r="E483" s="26" t="n"/>
      <c r="F483" s="26" t="n"/>
      <c r="G483" s="29" t="n"/>
      <c r="H483" s="30" t="n"/>
      <c r="I483" s="30" t="n"/>
      <c r="J483" s="17">
        <f>IF(OR(G483="",H483=""),"",(H483+I483)*G483)</f>
        <v/>
      </c>
      <c r="K483" s="30" t="n"/>
      <c r="L483" s="17">
        <f>IF(J483="","",IF(M483="Lunas",0,J483-K483))</f>
        <v/>
      </c>
      <c r="M483" s="26" t="n"/>
      <c r="N483" s="26" t="n"/>
      <c r="O483" s="30" t="n"/>
      <c r="P483" s="28" t="n"/>
      <c r="Q483" s="17">
        <f>IF(J483="","",J483*Trip!$B$5)</f>
        <v/>
      </c>
      <c r="R483" s="30" t="n"/>
      <c r="S483" s="26" t="n"/>
      <c r="U483" s="9">
        <f>IF(TRIM(C483)="","",TRIM(C483)&amp;" | "&amp;TRIM(D483))</f>
        <v/>
      </c>
      <c r="V483" s="9">
        <f>IF(U483="","",IF(COUNTIF($U$2:U483,U483)=1,MAX($V$1:V482)+1,""))</f>
        <v/>
      </c>
      <c r="W483" s="9">
        <f>IF(TRIM(E483)="","",TRIM(E483)&amp;IF(TRIM(F483)="",""," — "&amp;TRIM(F483)))</f>
        <v/>
      </c>
      <c r="X483" s="9">
        <f>IF(W483="","",IF(COUNTIF($W$2:W483,W483)=1,MAX($X$1:X482)+1,""))</f>
        <v/>
      </c>
    </row>
    <row r="484">
      <c r="A484" s="26" t="n"/>
      <c r="B484" s="27" t="n"/>
      <c r="C484" s="26" t="n"/>
      <c r="D484" s="28" t="n"/>
      <c r="E484" s="26" t="n"/>
      <c r="F484" s="26" t="n"/>
      <c r="G484" s="29" t="n"/>
      <c r="H484" s="30" t="n"/>
      <c r="I484" s="30" t="n"/>
      <c r="J484" s="17">
        <f>IF(OR(G484="",H484=""),"",(H484+I484)*G484)</f>
        <v/>
      </c>
      <c r="K484" s="30" t="n"/>
      <c r="L484" s="17">
        <f>IF(J484="","",IF(M484="Lunas",0,J484-K484))</f>
        <v/>
      </c>
      <c r="M484" s="26" t="n"/>
      <c r="N484" s="26" t="n"/>
      <c r="O484" s="30" t="n"/>
      <c r="P484" s="28" t="n"/>
      <c r="Q484" s="17">
        <f>IF(J484="","",J484*Trip!$B$5)</f>
        <v/>
      </c>
      <c r="R484" s="30" t="n"/>
      <c r="S484" s="26" t="n"/>
      <c r="U484" s="9">
        <f>IF(TRIM(C484)="","",TRIM(C484)&amp;" | "&amp;TRIM(D484))</f>
        <v/>
      </c>
      <c r="V484" s="9">
        <f>IF(U484="","",IF(COUNTIF($U$2:U484,U484)=1,MAX($V$1:V483)+1,""))</f>
        <v/>
      </c>
      <c r="W484" s="9">
        <f>IF(TRIM(E484)="","",TRIM(E484)&amp;IF(TRIM(F484)="",""," — "&amp;TRIM(F484)))</f>
        <v/>
      </c>
      <c r="X484" s="9">
        <f>IF(W484="","",IF(COUNTIF($W$2:W484,W484)=1,MAX($X$1:X483)+1,""))</f>
        <v/>
      </c>
    </row>
    <row r="485">
      <c r="A485" s="26" t="n"/>
      <c r="B485" s="27" t="n"/>
      <c r="C485" s="26" t="n"/>
      <c r="D485" s="28" t="n"/>
      <c r="E485" s="26" t="n"/>
      <c r="F485" s="26" t="n"/>
      <c r="G485" s="29" t="n"/>
      <c r="H485" s="30" t="n"/>
      <c r="I485" s="30" t="n"/>
      <c r="J485" s="17">
        <f>IF(OR(G485="",H485=""),"",(H485+I485)*G485)</f>
        <v/>
      </c>
      <c r="K485" s="30" t="n"/>
      <c r="L485" s="17">
        <f>IF(J485="","",IF(M485="Lunas",0,J485-K485))</f>
        <v/>
      </c>
      <c r="M485" s="26" t="n"/>
      <c r="N485" s="26" t="n"/>
      <c r="O485" s="30" t="n"/>
      <c r="P485" s="28" t="n"/>
      <c r="Q485" s="17">
        <f>IF(J485="","",J485*Trip!$B$5)</f>
        <v/>
      </c>
      <c r="R485" s="30" t="n"/>
      <c r="S485" s="26" t="n"/>
      <c r="U485" s="9">
        <f>IF(TRIM(C485)="","",TRIM(C485)&amp;" | "&amp;TRIM(D485))</f>
        <v/>
      </c>
      <c r="V485" s="9">
        <f>IF(U485="","",IF(COUNTIF($U$2:U485,U485)=1,MAX($V$1:V484)+1,""))</f>
        <v/>
      </c>
      <c r="W485" s="9">
        <f>IF(TRIM(E485)="","",TRIM(E485)&amp;IF(TRIM(F485)="",""," — "&amp;TRIM(F485)))</f>
        <v/>
      </c>
      <c r="X485" s="9">
        <f>IF(W485="","",IF(COUNTIF($W$2:W485,W485)=1,MAX($X$1:X484)+1,""))</f>
        <v/>
      </c>
    </row>
    <row r="486">
      <c r="A486" s="26" t="n"/>
      <c r="B486" s="27" t="n"/>
      <c r="C486" s="26" t="n"/>
      <c r="D486" s="28" t="n"/>
      <c r="E486" s="26" t="n"/>
      <c r="F486" s="26" t="n"/>
      <c r="G486" s="29" t="n"/>
      <c r="H486" s="30" t="n"/>
      <c r="I486" s="30" t="n"/>
      <c r="J486" s="17">
        <f>IF(OR(G486="",H486=""),"",(H486+I486)*G486)</f>
        <v/>
      </c>
      <c r="K486" s="30" t="n"/>
      <c r="L486" s="17">
        <f>IF(J486="","",IF(M486="Lunas",0,J486-K486))</f>
        <v/>
      </c>
      <c r="M486" s="26" t="n"/>
      <c r="N486" s="26" t="n"/>
      <c r="O486" s="30" t="n"/>
      <c r="P486" s="28" t="n"/>
      <c r="Q486" s="17">
        <f>IF(J486="","",J486*Trip!$B$5)</f>
        <v/>
      </c>
      <c r="R486" s="30" t="n"/>
      <c r="S486" s="26" t="n"/>
      <c r="U486" s="9">
        <f>IF(TRIM(C486)="","",TRIM(C486)&amp;" | "&amp;TRIM(D486))</f>
        <v/>
      </c>
      <c r="V486" s="9">
        <f>IF(U486="","",IF(COUNTIF($U$2:U486,U486)=1,MAX($V$1:V485)+1,""))</f>
        <v/>
      </c>
      <c r="W486" s="9">
        <f>IF(TRIM(E486)="","",TRIM(E486)&amp;IF(TRIM(F486)="",""," — "&amp;TRIM(F486)))</f>
        <v/>
      </c>
      <c r="X486" s="9">
        <f>IF(W486="","",IF(COUNTIF($W$2:W486,W486)=1,MAX($X$1:X485)+1,""))</f>
        <v/>
      </c>
    </row>
    <row r="487">
      <c r="A487" s="26" t="n"/>
      <c r="B487" s="27" t="n"/>
      <c r="C487" s="26" t="n"/>
      <c r="D487" s="28" t="n"/>
      <c r="E487" s="26" t="n"/>
      <c r="F487" s="26" t="n"/>
      <c r="G487" s="29" t="n"/>
      <c r="H487" s="30" t="n"/>
      <c r="I487" s="30" t="n"/>
      <c r="J487" s="17">
        <f>IF(OR(G487="",H487=""),"",(H487+I487)*G487)</f>
        <v/>
      </c>
      <c r="K487" s="30" t="n"/>
      <c r="L487" s="17">
        <f>IF(J487="","",IF(M487="Lunas",0,J487-K487))</f>
        <v/>
      </c>
      <c r="M487" s="26" t="n"/>
      <c r="N487" s="26" t="n"/>
      <c r="O487" s="30" t="n"/>
      <c r="P487" s="28" t="n"/>
      <c r="Q487" s="17">
        <f>IF(J487="","",J487*Trip!$B$5)</f>
        <v/>
      </c>
      <c r="R487" s="30" t="n"/>
      <c r="S487" s="26" t="n"/>
      <c r="U487" s="9">
        <f>IF(TRIM(C487)="","",TRIM(C487)&amp;" | "&amp;TRIM(D487))</f>
        <v/>
      </c>
      <c r="V487" s="9">
        <f>IF(U487="","",IF(COUNTIF($U$2:U487,U487)=1,MAX($V$1:V486)+1,""))</f>
        <v/>
      </c>
      <c r="W487" s="9">
        <f>IF(TRIM(E487)="","",TRIM(E487)&amp;IF(TRIM(F487)="",""," — "&amp;TRIM(F487)))</f>
        <v/>
      </c>
      <c r="X487" s="9">
        <f>IF(W487="","",IF(COUNTIF($W$2:W487,W487)=1,MAX($X$1:X486)+1,""))</f>
        <v/>
      </c>
    </row>
    <row r="488">
      <c r="A488" s="26" t="n"/>
      <c r="B488" s="27" t="n"/>
      <c r="C488" s="26" t="n"/>
      <c r="D488" s="28" t="n"/>
      <c r="E488" s="26" t="n"/>
      <c r="F488" s="26" t="n"/>
      <c r="G488" s="29" t="n"/>
      <c r="H488" s="30" t="n"/>
      <c r="I488" s="30" t="n"/>
      <c r="J488" s="17">
        <f>IF(OR(G488="",H488=""),"",(H488+I488)*G488)</f>
        <v/>
      </c>
      <c r="K488" s="30" t="n"/>
      <c r="L488" s="17">
        <f>IF(J488="","",IF(M488="Lunas",0,J488-K488))</f>
        <v/>
      </c>
      <c r="M488" s="26" t="n"/>
      <c r="N488" s="26" t="n"/>
      <c r="O488" s="30" t="n"/>
      <c r="P488" s="28" t="n"/>
      <c r="Q488" s="17">
        <f>IF(J488="","",J488*Trip!$B$5)</f>
        <v/>
      </c>
      <c r="R488" s="30" t="n"/>
      <c r="S488" s="26" t="n"/>
      <c r="U488" s="9">
        <f>IF(TRIM(C488)="","",TRIM(C488)&amp;" | "&amp;TRIM(D488))</f>
        <v/>
      </c>
      <c r="V488" s="9">
        <f>IF(U488="","",IF(COUNTIF($U$2:U488,U488)=1,MAX($V$1:V487)+1,""))</f>
        <v/>
      </c>
      <c r="W488" s="9">
        <f>IF(TRIM(E488)="","",TRIM(E488)&amp;IF(TRIM(F488)="",""," — "&amp;TRIM(F488)))</f>
        <v/>
      </c>
      <c r="X488" s="9">
        <f>IF(W488="","",IF(COUNTIF($W$2:W488,W488)=1,MAX($X$1:X487)+1,""))</f>
        <v/>
      </c>
    </row>
    <row r="489">
      <c r="A489" s="26" t="n"/>
      <c r="B489" s="27" t="n"/>
      <c r="C489" s="26" t="n"/>
      <c r="D489" s="28" t="n"/>
      <c r="E489" s="26" t="n"/>
      <c r="F489" s="26" t="n"/>
      <c r="G489" s="29" t="n"/>
      <c r="H489" s="30" t="n"/>
      <c r="I489" s="30" t="n"/>
      <c r="J489" s="17">
        <f>IF(OR(G489="",H489=""),"",(H489+I489)*G489)</f>
        <v/>
      </c>
      <c r="K489" s="30" t="n"/>
      <c r="L489" s="17">
        <f>IF(J489="","",IF(M489="Lunas",0,J489-K489))</f>
        <v/>
      </c>
      <c r="M489" s="26" t="n"/>
      <c r="N489" s="26" t="n"/>
      <c r="O489" s="30" t="n"/>
      <c r="P489" s="28" t="n"/>
      <c r="Q489" s="17">
        <f>IF(J489="","",J489*Trip!$B$5)</f>
        <v/>
      </c>
      <c r="R489" s="30" t="n"/>
      <c r="S489" s="26" t="n"/>
      <c r="U489" s="9">
        <f>IF(TRIM(C489)="","",TRIM(C489)&amp;" | "&amp;TRIM(D489))</f>
        <v/>
      </c>
      <c r="V489" s="9">
        <f>IF(U489="","",IF(COUNTIF($U$2:U489,U489)=1,MAX($V$1:V488)+1,""))</f>
        <v/>
      </c>
      <c r="W489" s="9">
        <f>IF(TRIM(E489)="","",TRIM(E489)&amp;IF(TRIM(F489)="",""," — "&amp;TRIM(F489)))</f>
        <v/>
      </c>
      <c r="X489" s="9">
        <f>IF(W489="","",IF(COUNTIF($W$2:W489,W489)=1,MAX($X$1:X488)+1,""))</f>
        <v/>
      </c>
    </row>
    <row r="490">
      <c r="A490" s="26" t="n"/>
      <c r="B490" s="27" t="n"/>
      <c r="C490" s="26" t="n"/>
      <c r="D490" s="28" t="n"/>
      <c r="E490" s="26" t="n"/>
      <c r="F490" s="26" t="n"/>
      <c r="G490" s="29" t="n"/>
      <c r="H490" s="30" t="n"/>
      <c r="I490" s="30" t="n"/>
      <c r="J490" s="17">
        <f>IF(OR(G490="",H490=""),"",(H490+I490)*G490)</f>
        <v/>
      </c>
      <c r="K490" s="30" t="n"/>
      <c r="L490" s="17">
        <f>IF(J490="","",IF(M490="Lunas",0,J490-K490))</f>
        <v/>
      </c>
      <c r="M490" s="26" t="n"/>
      <c r="N490" s="26" t="n"/>
      <c r="O490" s="30" t="n"/>
      <c r="P490" s="28" t="n"/>
      <c r="Q490" s="17">
        <f>IF(J490="","",J490*Trip!$B$5)</f>
        <v/>
      </c>
      <c r="R490" s="30" t="n"/>
      <c r="S490" s="26" t="n"/>
      <c r="U490" s="9">
        <f>IF(TRIM(C490)="","",TRIM(C490)&amp;" | "&amp;TRIM(D490))</f>
        <v/>
      </c>
      <c r="V490" s="9">
        <f>IF(U490="","",IF(COUNTIF($U$2:U490,U490)=1,MAX($V$1:V489)+1,""))</f>
        <v/>
      </c>
      <c r="W490" s="9">
        <f>IF(TRIM(E490)="","",TRIM(E490)&amp;IF(TRIM(F490)="",""," — "&amp;TRIM(F490)))</f>
        <v/>
      </c>
      <c r="X490" s="9">
        <f>IF(W490="","",IF(COUNTIF($W$2:W490,W490)=1,MAX($X$1:X489)+1,""))</f>
        <v/>
      </c>
    </row>
    <row r="491">
      <c r="A491" s="26" t="n"/>
      <c r="B491" s="27" t="n"/>
      <c r="C491" s="26" t="n"/>
      <c r="D491" s="28" t="n"/>
      <c r="E491" s="26" t="n"/>
      <c r="F491" s="26" t="n"/>
      <c r="G491" s="29" t="n"/>
      <c r="H491" s="30" t="n"/>
      <c r="I491" s="30" t="n"/>
      <c r="J491" s="17">
        <f>IF(OR(G491="",H491=""),"",(H491+I491)*G491)</f>
        <v/>
      </c>
      <c r="K491" s="30" t="n"/>
      <c r="L491" s="17">
        <f>IF(J491="","",IF(M491="Lunas",0,J491-K491))</f>
        <v/>
      </c>
      <c r="M491" s="26" t="n"/>
      <c r="N491" s="26" t="n"/>
      <c r="O491" s="30" t="n"/>
      <c r="P491" s="28" t="n"/>
      <c r="Q491" s="17">
        <f>IF(J491="","",J491*Trip!$B$5)</f>
        <v/>
      </c>
      <c r="R491" s="30" t="n"/>
      <c r="S491" s="26" t="n"/>
      <c r="U491" s="9">
        <f>IF(TRIM(C491)="","",TRIM(C491)&amp;" | "&amp;TRIM(D491))</f>
        <v/>
      </c>
      <c r="V491" s="9">
        <f>IF(U491="","",IF(COUNTIF($U$2:U491,U491)=1,MAX($V$1:V490)+1,""))</f>
        <v/>
      </c>
      <c r="W491" s="9">
        <f>IF(TRIM(E491)="","",TRIM(E491)&amp;IF(TRIM(F491)="",""," — "&amp;TRIM(F491)))</f>
        <v/>
      </c>
      <c r="X491" s="9">
        <f>IF(W491="","",IF(COUNTIF($W$2:W491,W491)=1,MAX($X$1:X490)+1,""))</f>
        <v/>
      </c>
    </row>
    <row r="492">
      <c r="A492" s="26" t="n"/>
      <c r="B492" s="27" t="n"/>
      <c r="C492" s="26" t="n"/>
      <c r="D492" s="28" t="n"/>
      <c r="E492" s="26" t="n"/>
      <c r="F492" s="26" t="n"/>
      <c r="G492" s="29" t="n"/>
      <c r="H492" s="30" t="n"/>
      <c r="I492" s="30" t="n"/>
      <c r="J492" s="17">
        <f>IF(OR(G492="",H492=""),"",(H492+I492)*G492)</f>
        <v/>
      </c>
      <c r="K492" s="30" t="n"/>
      <c r="L492" s="17">
        <f>IF(J492="","",IF(M492="Lunas",0,J492-K492))</f>
        <v/>
      </c>
      <c r="M492" s="26" t="n"/>
      <c r="N492" s="26" t="n"/>
      <c r="O492" s="30" t="n"/>
      <c r="P492" s="28" t="n"/>
      <c r="Q492" s="17">
        <f>IF(J492="","",J492*Trip!$B$5)</f>
        <v/>
      </c>
      <c r="R492" s="30" t="n"/>
      <c r="S492" s="26" t="n"/>
      <c r="U492" s="9">
        <f>IF(TRIM(C492)="","",TRIM(C492)&amp;" | "&amp;TRIM(D492))</f>
        <v/>
      </c>
      <c r="V492" s="9">
        <f>IF(U492="","",IF(COUNTIF($U$2:U492,U492)=1,MAX($V$1:V491)+1,""))</f>
        <v/>
      </c>
      <c r="W492" s="9">
        <f>IF(TRIM(E492)="","",TRIM(E492)&amp;IF(TRIM(F492)="",""," — "&amp;TRIM(F492)))</f>
        <v/>
      </c>
      <c r="X492" s="9">
        <f>IF(W492="","",IF(COUNTIF($W$2:W492,W492)=1,MAX($X$1:X491)+1,""))</f>
        <v/>
      </c>
    </row>
    <row r="493">
      <c r="A493" s="26" t="n"/>
      <c r="B493" s="27" t="n"/>
      <c r="C493" s="26" t="n"/>
      <c r="D493" s="28" t="n"/>
      <c r="E493" s="26" t="n"/>
      <c r="F493" s="26" t="n"/>
      <c r="G493" s="29" t="n"/>
      <c r="H493" s="30" t="n"/>
      <c r="I493" s="30" t="n"/>
      <c r="J493" s="17">
        <f>IF(OR(G493="",H493=""),"",(H493+I493)*G493)</f>
        <v/>
      </c>
      <c r="K493" s="30" t="n"/>
      <c r="L493" s="17">
        <f>IF(J493="","",IF(M493="Lunas",0,J493-K493))</f>
        <v/>
      </c>
      <c r="M493" s="26" t="n"/>
      <c r="N493" s="26" t="n"/>
      <c r="O493" s="30" t="n"/>
      <c r="P493" s="28" t="n"/>
      <c r="Q493" s="17">
        <f>IF(J493="","",J493*Trip!$B$5)</f>
        <v/>
      </c>
      <c r="R493" s="30" t="n"/>
      <c r="S493" s="26" t="n"/>
      <c r="U493" s="9">
        <f>IF(TRIM(C493)="","",TRIM(C493)&amp;" | "&amp;TRIM(D493))</f>
        <v/>
      </c>
      <c r="V493" s="9">
        <f>IF(U493="","",IF(COUNTIF($U$2:U493,U493)=1,MAX($V$1:V492)+1,""))</f>
        <v/>
      </c>
      <c r="W493" s="9">
        <f>IF(TRIM(E493)="","",TRIM(E493)&amp;IF(TRIM(F493)="",""," — "&amp;TRIM(F493)))</f>
        <v/>
      </c>
      <c r="X493" s="9">
        <f>IF(W493="","",IF(COUNTIF($W$2:W493,W493)=1,MAX($X$1:X492)+1,""))</f>
        <v/>
      </c>
    </row>
    <row r="494">
      <c r="A494" s="26" t="n"/>
      <c r="B494" s="27" t="n"/>
      <c r="C494" s="26" t="n"/>
      <c r="D494" s="28" t="n"/>
      <c r="E494" s="26" t="n"/>
      <c r="F494" s="26" t="n"/>
      <c r="G494" s="29" t="n"/>
      <c r="H494" s="30" t="n"/>
      <c r="I494" s="30" t="n"/>
      <c r="J494" s="17">
        <f>IF(OR(G494="",H494=""),"",(H494+I494)*G494)</f>
        <v/>
      </c>
      <c r="K494" s="30" t="n"/>
      <c r="L494" s="17">
        <f>IF(J494="","",IF(M494="Lunas",0,J494-K494))</f>
        <v/>
      </c>
      <c r="M494" s="26" t="n"/>
      <c r="N494" s="26" t="n"/>
      <c r="O494" s="30" t="n"/>
      <c r="P494" s="28" t="n"/>
      <c r="Q494" s="17">
        <f>IF(J494="","",J494*Trip!$B$5)</f>
        <v/>
      </c>
      <c r="R494" s="30" t="n"/>
      <c r="S494" s="26" t="n"/>
      <c r="U494" s="9">
        <f>IF(TRIM(C494)="","",TRIM(C494)&amp;" | "&amp;TRIM(D494))</f>
        <v/>
      </c>
      <c r="V494" s="9">
        <f>IF(U494="","",IF(COUNTIF($U$2:U494,U494)=1,MAX($V$1:V493)+1,""))</f>
        <v/>
      </c>
      <c r="W494" s="9">
        <f>IF(TRIM(E494)="","",TRIM(E494)&amp;IF(TRIM(F494)="",""," — "&amp;TRIM(F494)))</f>
        <v/>
      </c>
      <c r="X494" s="9">
        <f>IF(W494="","",IF(COUNTIF($W$2:W494,W494)=1,MAX($X$1:X493)+1,""))</f>
        <v/>
      </c>
    </row>
    <row r="495">
      <c r="A495" s="26" t="n"/>
      <c r="B495" s="27" t="n"/>
      <c r="C495" s="26" t="n"/>
      <c r="D495" s="28" t="n"/>
      <c r="E495" s="26" t="n"/>
      <c r="F495" s="26" t="n"/>
      <c r="G495" s="29" t="n"/>
      <c r="H495" s="30" t="n"/>
      <c r="I495" s="30" t="n"/>
      <c r="J495" s="17">
        <f>IF(OR(G495="",H495=""),"",(H495+I495)*G495)</f>
        <v/>
      </c>
      <c r="K495" s="30" t="n"/>
      <c r="L495" s="17">
        <f>IF(J495="","",IF(M495="Lunas",0,J495-K495))</f>
        <v/>
      </c>
      <c r="M495" s="26" t="n"/>
      <c r="N495" s="26" t="n"/>
      <c r="O495" s="30" t="n"/>
      <c r="P495" s="28" t="n"/>
      <c r="Q495" s="17">
        <f>IF(J495="","",J495*Trip!$B$5)</f>
        <v/>
      </c>
      <c r="R495" s="30" t="n"/>
      <c r="S495" s="26" t="n"/>
      <c r="U495" s="9">
        <f>IF(TRIM(C495)="","",TRIM(C495)&amp;" | "&amp;TRIM(D495))</f>
        <v/>
      </c>
      <c r="V495" s="9">
        <f>IF(U495="","",IF(COUNTIF($U$2:U495,U495)=1,MAX($V$1:V494)+1,""))</f>
        <v/>
      </c>
      <c r="W495" s="9">
        <f>IF(TRIM(E495)="","",TRIM(E495)&amp;IF(TRIM(F495)="",""," — "&amp;TRIM(F495)))</f>
        <v/>
      </c>
      <c r="X495" s="9">
        <f>IF(W495="","",IF(COUNTIF($W$2:W495,W495)=1,MAX($X$1:X494)+1,""))</f>
        <v/>
      </c>
    </row>
    <row r="496">
      <c r="A496" s="26" t="n"/>
      <c r="B496" s="27" t="n"/>
      <c r="C496" s="26" t="n"/>
      <c r="D496" s="28" t="n"/>
      <c r="E496" s="26" t="n"/>
      <c r="F496" s="26" t="n"/>
      <c r="G496" s="29" t="n"/>
      <c r="H496" s="30" t="n"/>
      <c r="I496" s="30" t="n"/>
      <c r="J496" s="17">
        <f>IF(OR(G496="",H496=""),"",(H496+I496)*G496)</f>
        <v/>
      </c>
      <c r="K496" s="30" t="n"/>
      <c r="L496" s="17">
        <f>IF(J496="","",IF(M496="Lunas",0,J496-K496))</f>
        <v/>
      </c>
      <c r="M496" s="26" t="n"/>
      <c r="N496" s="26" t="n"/>
      <c r="O496" s="30" t="n"/>
      <c r="P496" s="28" t="n"/>
      <c r="Q496" s="17">
        <f>IF(J496="","",J496*Trip!$B$5)</f>
        <v/>
      </c>
      <c r="R496" s="30" t="n"/>
      <c r="S496" s="26" t="n"/>
      <c r="U496" s="9">
        <f>IF(TRIM(C496)="","",TRIM(C496)&amp;" | "&amp;TRIM(D496))</f>
        <v/>
      </c>
      <c r="V496" s="9">
        <f>IF(U496="","",IF(COUNTIF($U$2:U496,U496)=1,MAX($V$1:V495)+1,""))</f>
        <v/>
      </c>
      <c r="W496" s="9">
        <f>IF(TRIM(E496)="","",TRIM(E496)&amp;IF(TRIM(F496)="",""," — "&amp;TRIM(F496)))</f>
        <v/>
      </c>
      <c r="X496" s="9">
        <f>IF(W496="","",IF(COUNTIF($W$2:W496,W496)=1,MAX($X$1:X495)+1,""))</f>
        <v/>
      </c>
    </row>
    <row r="497">
      <c r="A497" s="26" t="n"/>
      <c r="B497" s="27" t="n"/>
      <c r="C497" s="26" t="n"/>
      <c r="D497" s="28" t="n"/>
      <c r="E497" s="26" t="n"/>
      <c r="F497" s="26" t="n"/>
      <c r="G497" s="29" t="n"/>
      <c r="H497" s="30" t="n"/>
      <c r="I497" s="30" t="n"/>
      <c r="J497" s="17">
        <f>IF(OR(G497="",H497=""),"",(H497+I497)*G497)</f>
        <v/>
      </c>
      <c r="K497" s="30" t="n"/>
      <c r="L497" s="17">
        <f>IF(J497="","",IF(M497="Lunas",0,J497-K497))</f>
        <v/>
      </c>
      <c r="M497" s="26" t="n"/>
      <c r="N497" s="26" t="n"/>
      <c r="O497" s="30" t="n"/>
      <c r="P497" s="28" t="n"/>
      <c r="Q497" s="17">
        <f>IF(J497="","",J497*Trip!$B$5)</f>
        <v/>
      </c>
      <c r="R497" s="30" t="n"/>
      <c r="S497" s="26" t="n"/>
      <c r="U497" s="9">
        <f>IF(TRIM(C497)="","",TRIM(C497)&amp;" | "&amp;TRIM(D497))</f>
        <v/>
      </c>
      <c r="V497" s="9">
        <f>IF(U497="","",IF(COUNTIF($U$2:U497,U497)=1,MAX($V$1:V496)+1,""))</f>
        <v/>
      </c>
      <c r="W497" s="9">
        <f>IF(TRIM(E497)="","",TRIM(E497)&amp;IF(TRIM(F497)="",""," — "&amp;TRIM(F497)))</f>
        <v/>
      </c>
      <c r="X497" s="9">
        <f>IF(W497="","",IF(COUNTIF($W$2:W497,W497)=1,MAX($X$1:X496)+1,""))</f>
        <v/>
      </c>
    </row>
    <row r="498">
      <c r="A498" s="26" t="n"/>
      <c r="B498" s="27" t="n"/>
      <c r="C498" s="26" t="n"/>
      <c r="D498" s="28" t="n"/>
      <c r="E498" s="26" t="n"/>
      <c r="F498" s="26" t="n"/>
      <c r="G498" s="29" t="n"/>
      <c r="H498" s="30" t="n"/>
      <c r="I498" s="30" t="n"/>
      <c r="J498" s="17">
        <f>IF(OR(G498="",H498=""),"",(H498+I498)*G498)</f>
        <v/>
      </c>
      <c r="K498" s="30" t="n"/>
      <c r="L498" s="17">
        <f>IF(J498="","",IF(M498="Lunas",0,J498-K498))</f>
        <v/>
      </c>
      <c r="M498" s="26" t="n"/>
      <c r="N498" s="26" t="n"/>
      <c r="O498" s="30" t="n"/>
      <c r="P498" s="28" t="n"/>
      <c r="Q498" s="17">
        <f>IF(J498="","",J498*Trip!$B$5)</f>
        <v/>
      </c>
      <c r="R498" s="30" t="n"/>
      <c r="S498" s="26" t="n"/>
      <c r="U498" s="9">
        <f>IF(TRIM(C498)="","",TRIM(C498)&amp;" | "&amp;TRIM(D498))</f>
        <v/>
      </c>
      <c r="V498" s="9">
        <f>IF(U498="","",IF(COUNTIF($U$2:U498,U498)=1,MAX($V$1:V497)+1,""))</f>
        <v/>
      </c>
      <c r="W498" s="9">
        <f>IF(TRIM(E498)="","",TRIM(E498)&amp;IF(TRIM(F498)="",""," — "&amp;TRIM(F498)))</f>
        <v/>
      </c>
      <c r="X498" s="9">
        <f>IF(W498="","",IF(COUNTIF($W$2:W498,W498)=1,MAX($X$1:X497)+1,""))</f>
        <v/>
      </c>
    </row>
    <row r="499">
      <c r="A499" s="26" t="n"/>
      <c r="B499" s="27" t="n"/>
      <c r="C499" s="26" t="n"/>
      <c r="D499" s="28" t="n"/>
      <c r="E499" s="26" t="n"/>
      <c r="F499" s="26" t="n"/>
      <c r="G499" s="29" t="n"/>
      <c r="H499" s="30" t="n"/>
      <c r="I499" s="30" t="n"/>
      <c r="J499" s="17">
        <f>IF(OR(G499="",H499=""),"",(H499+I499)*G499)</f>
        <v/>
      </c>
      <c r="K499" s="30" t="n"/>
      <c r="L499" s="17">
        <f>IF(J499="","",IF(M499="Lunas",0,J499-K499))</f>
        <v/>
      </c>
      <c r="M499" s="26" t="n"/>
      <c r="N499" s="26" t="n"/>
      <c r="O499" s="30" t="n"/>
      <c r="P499" s="28" t="n"/>
      <c r="Q499" s="17">
        <f>IF(J499="","",J499*Trip!$B$5)</f>
        <v/>
      </c>
      <c r="R499" s="30" t="n"/>
      <c r="S499" s="26" t="n"/>
      <c r="U499" s="9">
        <f>IF(TRIM(C499)="","",TRIM(C499)&amp;" | "&amp;TRIM(D499))</f>
        <v/>
      </c>
      <c r="V499" s="9">
        <f>IF(U499="","",IF(COUNTIF($U$2:U499,U499)=1,MAX($V$1:V498)+1,""))</f>
        <v/>
      </c>
      <c r="W499" s="9">
        <f>IF(TRIM(E499)="","",TRIM(E499)&amp;IF(TRIM(F499)="",""," — "&amp;TRIM(F499)))</f>
        <v/>
      </c>
      <c r="X499" s="9">
        <f>IF(W499="","",IF(COUNTIF($W$2:W499,W499)=1,MAX($X$1:X498)+1,""))</f>
        <v/>
      </c>
    </row>
    <row r="500">
      <c r="A500" s="26" t="n"/>
      <c r="B500" s="27" t="n"/>
      <c r="C500" s="26" t="n"/>
      <c r="D500" s="28" t="n"/>
      <c r="E500" s="26" t="n"/>
      <c r="F500" s="26" t="n"/>
      <c r="G500" s="29" t="n"/>
      <c r="H500" s="30" t="n"/>
      <c r="I500" s="30" t="n"/>
      <c r="J500" s="17">
        <f>IF(OR(G500="",H500=""),"",(H500+I500)*G500)</f>
        <v/>
      </c>
      <c r="K500" s="30" t="n"/>
      <c r="L500" s="17">
        <f>IF(J500="","",IF(M500="Lunas",0,J500-K500))</f>
        <v/>
      </c>
      <c r="M500" s="26" t="n"/>
      <c r="N500" s="26" t="n"/>
      <c r="O500" s="30" t="n"/>
      <c r="P500" s="28" t="n"/>
      <c r="Q500" s="17">
        <f>IF(J500="","",J500*Trip!$B$5)</f>
        <v/>
      </c>
      <c r="R500" s="30" t="n"/>
      <c r="S500" s="26" t="n"/>
      <c r="U500" s="9">
        <f>IF(TRIM(C500)="","",TRIM(C500)&amp;" | "&amp;TRIM(D500))</f>
        <v/>
      </c>
      <c r="V500" s="9">
        <f>IF(U500="","",IF(COUNTIF($U$2:U500,U500)=1,MAX($V$1:V499)+1,""))</f>
        <v/>
      </c>
      <c r="W500" s="9">
        <f>IF(TRIM(E500)="","",TRIM(E500)&amp;IF(TRIM(F500)="",""," — "&amp;TRIM(F500)))</f>
        <v/>
      </c>
      <c r="X500" s="9">
        <f>IF(W500="","",IF(COUNTIF($W$2:W500,W500)=1,MAX($X$1:X499)+1,""))</f>
        <v/>
      </c>
    </row>
    <row r="501">
      <c r="A501" s="26" t="n"/>
      <c r="B501" s="27" t="n"/>
      <c r="C501" s="26" t="n"/>
      <c r="D501" s="28" t="n"/>
      <c r="E501" s="26" t="n"/>
      <c r="F501" s="26" t="n"/>
      <c r="G501" s="29" t="n"/>
      <c r="H501" s="30" t="n"/>
      <c r="I501" s="30" t="n"/>
      <c r="J501" s="17">
        <f>IF(OR(G501="",H501=""),"",(H501+I501)*G501)</f>
        <v/>
      </c>
      <c r="K501" s="30" t="n"/>
      <c r="L501" s="17">
        <f>IF(J501="","",IF(M501="Lunas",0,J501-K501))</f>
        <v/>
      </c>
      <c r="M501" s="26" t="n"/>
      <c r="N501" s="26" t="n"/>
      <c r="O501" s="30" t="n"/>
      <c r="P501" s="28" t="n"/>
      <c r="Q501" s="17">
        <f>IF(J501="","",J501*Trip!$B$5)</f>
        <v/>
      </c>
      <c r="R501" s="30" t="n"/>
      <c r="S501" s="26" t="n"/>
      <c r="U501" s="9">
        <f>IF(TRIM(C501)="","",TRIM(C501)&amp;" | "&amp;TRIM(D501))</f>
        <v/>
      </c>
      <c r="V501" s="9">
        <f>IF(U501="","",IF(COUNTIF($U$2:U501,U501)=1,MAX($V$1:V500)+1,""))</f>
        <v/>
      </c>
      <c r="W501" s="9">
        <f>IF(TRIM(E501)="","",TRIM(E501)&amp;IF(TRIM(F501)="",""," — "&amp;TRIM(F501)))</f>
        <v/>
      </c>
      <c r="X501" s="9">
        <f>IF(W501="","",IF(COUNTIF($W$2:W501,W501)=1,MAX($X$1:X500)+1,""))</f>
        <v/>
      </c>
    </row>
  </sheetData>
  <autoFilter ref="A1:S501"/>
  <conditionalFormatting sqref="M2:M501">
    <cfRule type="expression" priority="1" dxfId="0">
      <formula>$M2="Lunas"</formula>
    </cfRule>
    <cfRule type="expression" priority="2" dxfId="1">
      <formula>$M2="DP"</formula>
    </cfRule>
    <cfRule type="expression" priority="3" dxfId="2">
      <formula>$M2="Belum bayar"</formula>
    </cfRule>
  </conditionalFormatting>
  <conditionalFormatting sqref="N2:N501">
    <cfRule type="expression" priority="4" dxfId="2">
      <formula>$N2="Habis"</formula>
    </cfRule>
    <cfRule type="expression" priority="5" dxfId="3">
      <formula>$N2="Dikirim"</formula>
    </cfRule>
    <cfRule type="expression" priority="6" dxfId="0">
      <formula>$N2="Sudah dibeli"</formula>
    </cfRule>
  </conditionalFormatting>
  <dataValidations count="3">
    <dataValidation sqref="M2:M501" showDropDown="0" showInputMessage="0" showErrorMessage="0" allowBlank="1" type="list">
      <formula1>"Belum bayar,DP,Lunas"</formula1>
    </dataValidation>
    <dataValidation sqref="N2:N501" showDropDown="0" showInputMessage="0" showErrorMessage="0" allowBlank="1" type="list">
      <formula1>"Belum dibeli,Sudah dibeli,Habis,Dikirim"</formula1>
    </dataValidation>
    <dataValidation sqref="G2:G501" showDropDown="0" showInputMessage="0" showErrorMessage="1" allowBlank="1" errorTitle="Jumlah" error="Jumlah harus angka bulat lebih dari 0." type="whole" operator="greaterThan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F6FDE"/>
    <outlinePr summaryBelow="1" summaryRight="1"/>
    <pageSetUpPr/>
  </sheetPr>
  <dimension ref="A1:L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6" customWidth="1" min="3" max="3"/>
    <col width="10" customWidth="1" min="4" max="4"/>
    <col width="15" customWidth="1" min="5" max="5"/>
    <col width="14" customWidth="1" min="6" max="6"/>
    <col width="12" customWidth="1" min="7" max="7"/>
    <col width="14" customWidth="1" min="8" max="8"/>
    <col width="18" customWidth="1" min="9" max="9"/>
    <col width="12" customWidth="1" min="10" max="10"/>
    <col width="70" customWidth="1" min="11" max="11"/>
    <col hidden="1" width="13" customWidth="1" min="12" max="12"/>
  </cols>
  <sheetData>
    <row r="1" ht="42" customHeight="1">
      <c r="A1" s="20" t="inlineStr">
        <is>
          <t>No.</t>
        </is>
      </c>
      <c r="B1" s="20" t="inlineStr">
        <is>
          <t>Nama pembeli</t>
        </is>
      </c>
      <c r="C1" s="20" t="inlineStr">
        <is>
          <t>No. WhatsApp</t>
        </is>
      </c>
      <c r="D1" s="20" t="inlineStr">
        <is>
          <t>Jumlah barang</t>
        </is>
      </c>
      <c r="E1" s="20" t="inlineStr">
        <is>
          <t>Total belanja</t>
        </is>
      </c>
      <c r="F1" s="20" t="inlineStr">
        <is>
          <t>DP dibayar</t>
        </is>
      </c>
      <c r="G1" s="20" t="inlineStr">
        <is>
          <t>Ongkir</t>
        </is>
      </c>
      <c r="H1" s="20" t="inlineStr">
        <is>
          <t>Dana dikembalikan</t>
        </is>
      </c>
      <c r="I1" s="20" t="inlineStr">
        <is>
          <t>Tagihan pelunasan (sisa + ongkir)</t>
        </is>
      </c>
      <c r="J1" s="20" t="inlineStr">
        <is>
          <t>Status</t>
        </is>
      </c>
      <c r="K1" s="20" t="inlineStr">
        <is>
          <t>Pesan tagihan (salin ke WhatsApp)</t>
        </is>
      </c>
      <c r="L1" s="9" t="inlineStr">
        <is>
          <t>(bantu) kunci pembeli</t>
        </is>
      </c>
    </row>
    <row r="2">
      <c r="A2" s="31">
        <f>IF($L2="","",ROW()-1)</f>
        <v/>
      </c>
      <c r="B2" s="31">
        <f>IF($L2="","",INDEX('Rekap Order'!$C$2:$C$501,MATCH(ROW()-1,'Rekap Order'!$V$2:$V$501,0)))</f>
        <v/>
      </c>
      <c r="C2" s="31">
        <f>IF($L2="","",INDEX('Rekap Order'!$D$2:$D$501,MATCH(ROW()-1,'Rekap Order'!$V$2:$V$501,0))&amp;"")</f>
        <v/>
      </c>
      <c r="D2" s="16">
        <f>IF($L2="","",SUMIF('Rekap Order'!$U$2:$U$501,$L2,'Rekap Order'!$G$2:$G$501))</f>
        <v/>
      </c>
      <c r="E2" s="17">
        <f>IF($L2="","",SUMIF('Rekap Order'!$U$2:$U$501,$L2,'Rekap Order'!$J$2:$J$501))</f>
        <v/>
      </c>
      <c r="F2" s="17">
        <f>IF($L2="","",SUMIF('Rekap Order'!$U$2:$U$501,$L2,'Rekap Order'!$K$2:$K$501))</f>
        <v/>
      </c>
      <c r="G2" s="17">
        <f>IF($L2="","",SUMIF('Rekap Order'!$U$2:$U$501,$L2,'Rekap Order'!$O$2:$O$501))</f>
        <v/>
      </c>
      <c r="H2" s="17">
        <f>IF($L2="","",SUMIF('Rekap Order'!$U$2:$U$501,$L2,'Rekap Order'!$R$2:$R$501))</f>
        <v/>
      </c>
      <c r="I2" s="17">
        <f>IF($L2="","",SUMIF('Rekap Order'!$U$2:$U$501,$L2,'Rekap Order'!$L$2:$L$501)+SUMIFS('Rekap Order'!$O$2:$O$501,'Rekap Order'!$U$2:$U$501,$L2,'Rekap Order'!$M$2:$M$501,"&lt;&gt;Lunas"))</f>
        <v/>
      </c>
      <c r="J2" s="31">
        <f>IF($L2="","",IF(I2&lt;=0,"Lunas",IF(F2&gt;0,"DP","Belum bayar")))</f>
        <v/>
      </c>
      <c r="K2" s="31">
        <f>IF($L2="","",IF(I2&lt;=0,"","Halo Kak "&amp;B2&amp;", pesanan jastip kamu sudah siap dikirim. Total pelunasan Rp"&amp;FIXED(I2,0)&amp;" (sisa harga barang + ongkir). Mohon transfer paling lambat "&amp;Trip!$B$7&amp;" hari dan kirim bukti transfernya ya. Terima kasih!"))</f>
        <v/>
      </c>
      <c r="L2" s="9">
        <f>IFERROR(INDEX('Rekap Order'!$U$2:$U$501,MATCH(ROW()-1,'Rekap Order'!$V$2:$V$501,0)),"")</f>
        <v/>
      </c>
    </row>
    <row r="3">
      <c r="A3" s="31">
        <f>IF($L3="","",ROW()-1)</f>
        <v/>
      </c>
      <c r="B3" s="31">
        <f>IF($L3="","",INDEX('Rekap Order'!$C$2:$C$501,MATCH(ROW()-1,'Rekap Order'!$V$2:$V$501,0)))</f>
        <v/>
      </c>
      <c r="C3" s="31">
        <f>IF($L3="","",INDEX('Rekap Order'!$D$2:$D$501,MATCH(ROW()-1,'Rekap Order'!$V$2:$V$501,0))&amp;"")</f>
        <v/>
      </c>
      <c r="D3" s="16">
        <f>IF($L3="","",SUMIF('Rekap Order'!$U$2:$U$501,$L3,'Rekap Order'!$G$2:$G$501))</f>
        <v/>
      </c>
      <c r="E3" s="17">
        <f>IF($L3="","",SUMIF('Rekap Order'!$U$2:$U$501,$L3,'Rekap Order'!$J$2:$J$501))</f>
        <v/>
      </c>
      <c r="F3" s="17">
        <f>IF($L3="","",SUMIF('Rekap Order'!$U$2:$U$501,$L3,'Rekap Order'!$K$2:$K$501))</f>
        <v/>
      </c>
      <c r="G3" s="17">
        <f>IF($L3="","",SUMIF('Rekap Order'!$U$2:$U$501,$L3,'Rekap Order'!$O$2:$O$501))</f>
        <v/>
      </c>
      <c r="H3" s="17">
        <f>IF($L3="","",SUMIF('Rekap Order'!$U$2:$U$501,$L3,'Rekap Order'!$R$2:$R$501))</f>
        <v/>
      </c>
      <c r="I3" s="17">
        <f>IF($L3="","",SUMIF('Rekap Order'!$U$2:$U$501,$L3,'Rekap Order'!$L$2:$L$501)+SUMIFS('Rekap Order'!$O$2:$O$501,'Rekap Order'!$U$2:$U$501,$L3,'Rekap Order'!$M$2:$M$501,"&lt;&gt;Lunas"))</f>
        <v/>
      </c>
      <c r="J3" s="31">
        <f>IF($L3="","",IF(I3&lt;=0,"Lunas",IF(F3&gt;0,"DP","Belum bayar")))</f>
        <v/>
      </c>
      <c r="K3" s="31">
        <f>IF($L3="","",IF(I3&lt;=0,"","Halo Kak "&amp;B3&amp;", pesanan jastip kamu sudah siap dikirim. Total pelunasan Rp"&amp;FIXED(I3,0)&amp;" (sisa harga barang + ongkir). Mohon transfer paling lambat "&amp;Trip!$B$7&amp;" hari dan kirim bukti transfernya ya. Terima kasih!"))</f>
        <v/>
      </c>
      <c r="L3" s="9">
        <f>IFERROR(INDEX('Rekap Order'!$U$2:$U$501,MATCH(ROW()-1,'Rekap Order'!$V$2:$V$501,0)),"")</f>
        <v/>
      </c>
    </row>
    <row r="4">
      <c r="A4" s="31">
        <f>IF($L4="","",ROW()-1)</f>
        <v/>
      </c>
      <c r="B4" s="31">
        <f>IF($L4="","",INDEX('Rekap Order'!$C$2:$C$501,MATCH(ROW()-1,'Rekap Order'!$V$2:$V$501,0)))</f>
        <v/>
      </c>
      <c r="C4" s="31">
        <f>IF($L4="","",INDEX('Rekap Order'!$D$2:$D$501,MATCH(ROW()-1,'Rekap Order'!$V$2:$V$501,0))&amp;"")</f>
        <v/>
      </c>
      <c r="D4" s="16">
        <f>IF($L4="","",SUMIF('Rekap Order'!$U$2:$U$501,$L4,'Rekap Order'!$G$2:$G$501))</f>
        <v/>
      </c>
      <c r="E4" s="17">
        <f>IF($L4="","",SUMIF('Rekap Order'!$U$2:$U$501,$L4,'Rekap Order'!$J$2:$J$501))</f>
        <v/>
      </c>
      <c r="F4" s="17">
        <f>IF($L4="","",SUMIF('Rekap Order'!$U$2:$U$501,$L4,'Rekap Order'!$K$2:$K$501))</f>
        <v/>
      </c>
      <c r="G4" s="17">
        <f>IF($L4="","",SUMIF('Rekap Order'!$U$2:$U$501,$L4,'Rekap Order'!$O$2:$O$501))</f>
        <v/>
      </c>
      <c r="H4" s="17">
        <f>IF($L4="","",SUMIF('Rekap Order'!$U$2:$U$501,$L4,'Rekap Order'!$R$2:$R$501))</f>
        <v/>
      </c>
      <c r="I4" s="17">
        <f>IF($L4="","",SUMIF('Rekap Order'!$U$2:$U$501,$L4,'Rekap Order'!$L$2:$L$501)+SUMIFS('Rekap Order'!$O$2:$O$501,'Rekap Order'!$U$2:$U$501,$L4,'Rekap Order'!$M$2:$M$501,"&lt;&gt;Lunas"))</f>
        <v/>
      </c>
      <c r="J4" s="31">
        <f>IF($L4="","",IF(I4&lt;=0,"Lunas",IF(F4&gt;0,"DP","Belum bayar")))</f>
        <v/>
      </c>
      <c r="K4" s="31">
        <f>IF($L4="","",IF(I4&lt;=0,"","Halo Kak "&amp;B4&amp;", pesanan jastip kamu sudah siap dikirim. Total pelunasan Rp"&amp;FIXED(I4,0)&amp;" (sisa harga barang + ongkir). Mohon transfer paling lambat "&amp;Trip!$B$7&amp;" hari dan kirim bukti transfernya ya. Terima kasih!"))</f>
        <v/>
      </c>
      <c r="L4" s="9">
        <f>IFERROR(INDEX('Rekap Order'!$U$2:$U$501,MATCH(ROW()-1,'Rekap Order'!$V$2:$V$501,0)),"")</f>
        <v/>
      </c>
    </row>
    <row r="5">
      <c r="A5" s="31">
        <f>IF($L5="","",ROW()-1)</f>
        <v/>
      </c>
      <c r="B5" s="31">
        <f>IF($L5="","",INDEX('Rekap Order'!$C$2:$C$501,MATCH(ROW()-1,'Rekap Order'!$V$2:$V$501,0)))</f>
        <v/>
      </c>
      <c r="C5" s="31">
        <f>IF($L5="","",INDEX('Rekap Order'!$D$2:$D$501,MATCH(ROW()-1,'Rekap Order'!$V$2:$V$501,0))&amp;"")</f>
        <v/>
      </c>
      <c r="D5" s="16">
        <f>IF($L5="","",SUMIF('Rekap Order'!$U$2:$U$501,$L5,'Rekap Order'!$G$2:$G$501))</f>
        <v/>
      </c>
      <c r="E5" s="17">
        <f>IF($L5="","",SUMIF('Rekap Order'!$U$2:$U$501,$L5,'Rekap Order'!$J$2:$J$501))</f>
        <v/>
      </c>
      <c r="F5" s="17">
        <f>IF($L5="","",SUMIF('Rekap Order'!$U$2:$U$501,$L5,'Rekap Order'!$K$2:$K$501))</f>
        <v/>
      </c>
      <c r="G5" s="17">
        <f>IF($L5="","",SUMIF('Rekap Order'!$U$2:$U$501,$L5,'Rekap Order'!$O$2:$O$501))</f>
        <v/>
      </c>
      <c r="H5" s="17">
        <f>IF($L5="","",SUMIF('Rekap Order'!$U$2:$U$501,$L5,'Rekap Order'!$R$2:$R$501))</f>
        <v/>
      </c>
      <c r="I5" s="17">
        <f>IF($L5="","",SUMIF('Rekap Order'!$U$2:$U$501,$L5,'Rekap Order'!$L$2:$L$501)+SUMIFS('Rekap Order'!$O$2:$O$501,'Rekap Order'!$U$2:$U$501,$L5,'Rekap Order'!$M$2:$M$501,"&lt;&gt;Lunas"))</f>
        <v/>
      </c>
      <c r="J5" s="31">
        <f>IF($L5="","",IF(I5&lt;=0,"Lunas",IF(F5&gt;0,"DP","Belum bayar")))</f>
        <v/>
      </c>
      <c r="K5" s="31">
        <f>IF($L5="","",IF(I5&lt;=0,"","Halo Kak "&amp;B5&amp;", pesanan jastip kamu sudah siap dikirim. Total pelunasan Rp"&amp;FIXED(I5,0)&amp;" (sisa harga barang + ongkir). Mohon transfer paling lambat "&amp;Trip!$B$7&amp;" hari dan kirim bukti transfernya ya. Terima kasih!"))</f>
        <v/>
      </c>
      <c r="L5" s="9">
        <f>IFERROR(INDEX('Rekap Order'!$U$2:$U$501,MATCH(ROW()-1,'Rekap Order'!$V$2:$V$501,0)),"")</f>
        <v/>
      </c>
    </row>
    <row r="6">
      <c r="A6" s="31">
        <f>IF($L6="","",ROW()-1)</f>
        <v/>
      </c>
      <c r="B6" s="31">
        <f>IF($L6="","",INDEX('Rekap Order'!$C$2:$C$501,MATCH(ROW()-1,'Rekap Order'!$V$2:$V$501,0)))</f>
        <v/>
      </c>
      <c r="C6" s="31">
        <f>IF($L6="","",INDEX('Rekap Order'!$D$2:$D$501,MATCH(ROW()-1,'Rekap Order'!$V$2:$V$501,0))&amp;"")</f>
        <v/>
      </c>
      <c r="D6" s="16">
        <f>IF($L6="","",SUMIF('Rekap Order'!$U$2:$U$501,$L6,'Rekap Order'!$G$2:$G$501))</f>
        <v/>
      </c>
      <c r="E6" s="17">
        <f>IF($L6="","",SUMIF('Rekap Order'!$U$2:$U$501,$L6,'Rekap Order'!$J$2:$J$501))</f>
        <v/>
      </c>
      <c r="F6" s="17">
        <f>IF($L6="","",SUMIF('Rekap Order'!$U$2:$U$501,$L6,'Rekap Order'!$K$2:$K$501))</f>
        <v/>
      </c>
      <c r="G6" s="17">
        <f>IF($L6="","",SUMIF('Rekap Order'!$U$2:$U$501,$L6,'Rekap Order'!$O$2:$O$501))</f>
        <v/>
      </c>
      <c r="H6" s="17">
        <f>IF($L6="","",SUMIF('Rekap Order'!$U$2:$U$501,$L6,'Rekap Order'!$R$2:$R$501))</f>
        <v/>
      </c>
      <c r="I6" s="17">
        <f>IF($L6="","",SUMIF('Rekap Order'!$U$2:$U$501,$L6,'Rekap Order'!$L$2:$L$501)+SUMIFS('Rekap Order'!$O$2:$O$501,'Rekap Order'!$U$2:$U$501,$L6,'Rekap Order'!$M$2:$M$501,"&lt;&gt;Lunas"))</f>
        <v/>
      </c>
      <c r="J6" s="31">
        <f>IF($L6="","",IF(I6&lt;=0,"Lunas",IF(F6&gt;0,"DP","Belum bayar")))</f>
        <v/>
      </c>
      <c r="K6" s="31">
        <f>IF($L6="","",IF(I6&lt;=0,"","Halo Kak "&amp;B6&amp;", pesanan jastip kamu sudah siap dikirim. Total pelunasan Rp"&amp;FIXED(I6,0)&amp;" (sisa harga barang + ongkir). Mohon transfer paling lambat "&amp;Trip!$B$7&amp;" hari dan kirim bukti transfernya ya. Terima kasih!"))</f>
        <v/>
      </c>
      <c r="L6" s="9">
        <f>IFERROR(INDEX('Rekap Order'!$U$2:$U$501,MATCH(ROW()-1,'Rekap Order'!$V$2:$V$501,0)),"")</f>
        <v/>
      </c>
    </row>
    <row r="7">
      <c r="A7" s="31">
        <f>IF($L7="","",ROW()-1)</f>
        <v/>
      </c>
      <c r="B7" s="31">
        <f>IF($L7="","",INDEX('Rekap Order'!$C$2:$C$501,MATCH(ROW()-1,'Rekap Order'!$V$2:$V$501,0)))</f>
        <v/>
      </c>
      <c r="C7" s="31">
        <f>IF($L7="","",INDEX('Rekap Order'!$D$2:$D$501,MATCH(ROW()-1,'Rekap Order'!$V$2:$V$501,0))&amp;"")</f>
        <v/>
      </c>
      <c r="D7" s="16">
        <f>IF($L7="","",SUMIF('Rekap Order'!$U$2:$U$501,$L7,'Rekap Order'!$G$2:$G$501))</f>
        <v/>
      </c>
      <c r="E7" s="17">
        <f>IF($L7="","",SUMIF('Rekap Order'!$U$2:$U$501,$L7,'Rekap Order'!$J$2:$J$501))</f>
        <v/>
      </c>
      <c r="F7" s="17">
        <f>IF($L7="","",SUMIF('Rekap Order'!$U$2:$U$501,$L7,'Rekap Order'!$K$2:$K$501))</f>
        <v/>
      </c>
      <c r="G7" s="17">
        <f>IF($L7="","",SUMIF('Rekap Order'!$U$2:$U$501,$L7,'Rekap Order'!$O$2:$O$501))</f>
        <v/>
      </c>
      <c r="H7" s="17">
        <f>IF($L7="","",SUMIF('Rekap Order'!$U$2:$U$501,$L7,'Rekap Order'!$R$2:$R$501))</f>
        <v/>
      </c>
      <c r="I7" s="17">
        <f>IF($L7="","",SUMIF('Rekap Order'!$U$2:$U$501,$L7,'Rekap Order'!$L$2:$L$501)+SUMIFS('Rekap Order'!$O$2:$O$501,'Rekap Order'!$U$2:$U$501,$L7,'Rekap Order'!$M$2:$M$501,"&lt;&gt;Lunas"))</f>
        <v/>
      </c>
      <c r="J7" s="31">
        <f>IF($L7="","",IF(I7&lt;=0,"Lunas",IF(F7&gt;0,"DP","Belum bayar")))</f>
        <v/>
      </c>
      <c r="K7" s="31">
        <f>IF($L7="","",IF(I7&lt;=0,"","Halo Kak "&amp;B7&amp;", pesanan jastip kamu sudah siap dikirim. Total pelunasan Rp"&amp;FIXED(I7,0)&amp;" (sisa harga barang + ongkir). Mohon transfer paling lambat "&amp;Trip!$B$7&amp;" hari dan kirim bukti transfernya ya. Terima kasih!"))</f>
        <v/>
      </c>
      <c r="L7" s="9">
        <f>IFERROR(INDEX('Rekap Order'!$U$2:$U$501,MATCH(ROW()-1,'Rekap Order'!$V$2:$V$501,0)),"")</f>
        <v/>
      </c>
    </row>
    <row r="8">
      <c r="A8" s="31">
        <f>IF($L8="","",ROW()-1)</f>
        <v/>
      </c>
      <c r="B8" s="31">
        <f>IF($L8="","",INDEX('Rekap Order'!$C$2:$C$501,MATCH(ROW()-1,'Rekap Order'!$V$2:$V$501,0)))</f>
        <v/>
      </c>
      <c r="C8" s="31">
        <f>IF($L8="","",INDEX('Rekap Order'!$D$2:$D$501,MATCH(ROW()-1,'Rekap Order'!$V$2:$V$501,0))&amp;"")</f>
        <v/>
      </c>
      <c r="D8" s="16">
        <f>IF($L8="","",SUMIF('Rekap Order'!$U$2:$U$501,$L8,'Rekap Order'!$G$2:$G$501))</f>
        <v/>
      </c>
      <c r="E8" s="17">
        <f>IF($L8="","",SUMIF('Rekap Order'!$U$2:$U$501,$L8,'Rekap Order'!$J$2:$J$501))</f>
        <v/>
      </c>
      <c r="F8" s="17">
        <f>IF($L8="","",SUMIF('Rekap Order'!$U$2:$U$501,$L8,'Rekap Order'!$K$2:$K$501))</f>
        <v/>
      </c>
      <c r="G8" s="17">
        <f>IF($L8="","",SUMIF('Rekap Order'!$U$2:$U$501,$L8,'Rekap Order'!$O$2:$O$501))</f>
        <v/>
      </c>
      <c r="H8" s="17">
        <f>IF($L8="","",SUMIF('Rekap Order'!$U$2:$U$501,$L8,'Rekap Order'!$R$2:$R$501))</f>
        <v/>
      </c>
      <c r="I8" s="17">
        <f>IF($L8="","",SUMIF('Rekap Order'!$U$2:$U$501,$L8,'Rekap Order'!$L$2:$L$501)+SUMIFS('Rekap Order'!$O$2:$O$501,'Rekap Order'!$U$2:$U$501,$L8,'Rekap Order'!$M$2:$M$501,"&lt;&gt;Lunas"))</f>
        <v/>
      </c>
      <c r="J8" s="31">
        <f>IF($L8="","",IF(I8&lt;=0,"Lunas",IF(F8&gt;0,"DP","Belum bayar")))</f>
        <v/>
      </c>
      <c r="K8" s="31">
        <f>IF($L8="","",IF(I8&lt;=0,"","Halo Kak "&amp;B8&amp;", pesanan jastip kamu sudah siap dikirim. Total pelunasan Rp"&amp;FIXED(I8,0)&amp;" (sisa harga barang + ongkir). Mohon transfer paling lambat "&amp;Trip!$B$7&amp;" hari dan kirim bukti transfernya ya. Terima kasih!"))</f>
        <v/>
      </c>
      <c r="L8" s="9">
        <f>IFERROR(INDEX('Rekap Order'!$U$2:$U$501,MATCH(ROW()-1,'Rekap Order'!$V$2:$V$501,0)),"")</f>
        <v/>
      </c>
    </row>
    <row r="9">
      <c r="A9" s="31">
        <f>IF($L9="","",ROW()-1)</f>
        <v/>
      </c>
      <c r="B9" s="31">
        <f>IF($L9="","",INDEX('Rekap Order'!$C$2:$C$501,MATCH(ROW()-1,'Rekap Order'!$V$2:$V$501,0)))</f>
        <v/>
      </c>
      <c r="C9" s="31">
        <f>IF($L9="","",INDEX('Rekap Order'!$D$2:$D$501,MATCH(ROW()-1,'Rekap Order'!$V$2:$V$501,0))&amp;"")</f>
        <v/>
      </c>
      <c r="D9" s="16">
        <f>IF($L9="","",SUMIF('Rekap Order'!$U$2:$U$501,$L9,'Rekap Order'!$G$2:$G$501))</f>
        <v/>
      </c>
      <c r="E9" s="17">
        <f>IF($L9="","",SUMIF('Rekap Order'!$U$2:$U$501,$L9,'Rekap Order'!$J$2:$J$501))</f>
        <v/>
      </c>
      <c r="F9" s="17">
        <f>IF($L9="","",SUMIF('Rekap Order'!$U$2:$U$501,$L9,'Rekap Order'!$K$2:$K$501))</f>
        <v/>
      </c>
      <c r="G9" s="17">
        <f>IF($L9="","",SUMIF('Rekap Order'!$U$2:$U$501,$L9,'Rekap Order'!$O$2:$O$501))</f>
        <v/>
      </c>
      <c r="H9" s="17">
        <f>IF($L9="","",SUMIF('Rekap Order'!$U$2:$U$501,$L9,'Rekap Order'!$R$2:$R$501))</f>
        <v/>
      </c>
      <c r="I9" s="17">
        <f>IF($L9="","",SUMIF('Rekap Order'!$U$2:$U$501,$L9,'Rekap Order'!$L$2:$L$501)+SUMIFS('Rekap Order'!$O$2:$O$501,'Rekap Order'!$U$2:$U$501,$L9,'Rekap Order'!$M$2:$M$501,"&lt;&gt;Lunas"))</f>
        <v/>
      </c>
      <c r="J9" s="31">
        <f>IF($L9="","",IF(I9&lt;=0,"Lunas",IF(F9&gt;0,"DP","Belum bayar")))</f>
        <v/>
      </c>
      <c r="K9" s="31">
        <f>IF($L9="","",IF(I9&lt;=0,"","Halo Kak "&amp;B9&amp;", pesanan jastip kamu sudah siap dikirim. Total pelunasan Rp"&amp;FIXED(I9,0)&amp;" (sisa harga barang + ongkir). Mohon transfer paling lambat "&amp;Trip!$B$7&amp;" hari dan kirim bukti transfernya ya. Terima kasih!"))</f>
        <v/>
      </c>
      <c r="L9" s="9">
        <f>IFERROR(INDEX('Rekap Order'!$U$2:$U$501,MATCH(ROW()-1,'Rekap Order'!$V$2:$V$501,0)),"")</f>
        <v/>
      </c>
    </row>
    <row r="10">
      <c r="A10" s="31">
        <f>IF($L10="","",ROW()-1)</f>
        <v/>
      </c>
      <c r="B10" s="31">
        <f>IF($L10="","",INDEX('Rekap Order'!$C$2:$C$501,MATCH(ROW()-1,'Rekap Order'!$V$2:$V$501,0)))</f>
        <v/>
      </c>
      <c r="C10" s="31">
        <f>IF($L10="","",INDEX('Rekap Order'!$D$2:$D$501,MATCH(ROW()-1,'Rekap Order'!$V$2:$V$501,0))&amp;"")</f>
        <v/>
      </c>
      <c r="D10" s="16">
        <f>IF($L10="","",SUMIF('Rekap Order'!$U$2:$U$501,$L10,'Rekap Order'!$G$2:$G$501))</f>
        <v/>
      </c>
      <c r="E10" s="17">
        <f>IF($L10="","",SUMIF('Rekap Order'!$U$2:$U$501,$L10,'Rekap Order'!$J$2:$J$501))</f>
        <v/>
      </c>
      <c r="F10" s="17">
        <f>IF($L10="","",SUMIF('Rekap Order'!$U$2:$U$501,$L10,'Rekap Order'!$K$2:$K$501))</f>
        <v/>
      </c>
      <c r="G10" s="17">
        <f>IF($L10="","",SUMIF('Rekap Order'!$U$2:$U$501,$L10,'Rekap Order'!$O$2:$O$501))</f>
        <v/>
      </c>
      <c r="H10" s="17">
        <f>IF($L10="","",SUMIF('Rekap Order'!$U$2:$U$501,$L10,'Rekap Order'!$R$2:$R$501))</f>
        <v/>
      </c>
      <c r="I10" s="17">
        <f>IF($L10="","",SUMIF('Rekap Order'!$U$2:$U$501,$L10,'Rekap Order'!$L$2:$L$501)+SUMIFS('Rekap Order'!$O$2:$O$501,'Rekap Order'!$U$2:$U$501,$L10,'Rekap Order'!$M$2:$M$501,"&lt;&gt;Lunas"))</f>
        <v/>
      </c>
      <c r="J10" s="31">
        <f>IF($L10="","",IF(I10&lt;=0,"Lunas",IF(F10&gt;0,"DP","Belum bayar")))</f>
        <v/>
      </c>
      <c r="K10" s="31">
        <f>IF($L10="","",IF(I10&lt;=0,"","Halo Kak "&amp;B10&amp;", pesanan jastip kamu sudah siap dikirim. Total pelunasan Rp"&amp;FIXED(I10,0)&amp;" (sisa harga barang + ongkir). Mohon transfer paling lambat "&amp;Trip!$B$7&amp;" hari dan kirim bukti transfernya ya. Terima kasih!"))</f>
        <v/>
      </c>
      <c r="L10" s="9">
        <f>IFERROR(INDEX('Rekap Order'!$U$2:$U$501,MATCH(ROW()-1,'Rekap Order'!$V$2:$V$501,0)),"")</f>
        <v/>
      </c>
    </row>
    <row r="11">
      <c r="A11" s="31">
        <f>IF($L11="","",ROW()-1)</f>
        <v/>
      </c>
      <c r="B11" s="31">
        <f>IF($L11="","",INDEX('Rekap Order'!$C$2:$C$501,MATCH(ROW()-1,'Rekap Order'!$V$2:$V$501,0)))</f>
        <v/>
      </c>
      <c r="C11" s="31">
        <f>IF($L11="","",INDEX('Rekap Order'!$D$2:$D$501,MATCH(ROW()-1,'Rekap Order'!$V$2:$V$501,0))&amp;"")</f>
        <v/>
      </c>
      <c r="D11" s="16">
        <f>IF($L11="","",SUMIF('Rekap Order'!$U$2:$U$501,$L11,'Rekap Order'!$G$2:$G$501))</f>
        <v/>
      </c>
      <c r="E11" s="17">
        <f>IF($L11="","",SUMIF('Rekap Order'!$U$2:$U$501,$L11,'Rekap Order'!$J$2:$J$501))</f>
        <v/>
      </c>
      <c r="F11" s="17">
        <f>IF($L11="","",SUMIF('Rekap Order'!$U$2:$U$501,$L11,'Rekap Order'!$K$2:$K$501))</f>
        <v/>
      </c>
      <c r="G11" s="17">
        <f>IF($L11="","",SUMIF('Rekap Order'!$U$2:$U$501,$L11,'Rekap Order'!$O$2:$O$501))</f>
        <v/>
      </c>
      <c r="H11" s="17">
        <f>IF($L11="","",SUMIF('Rekap Order'!$U$2:$U$501,$L11,'Rekap Order'!$R$2:$R$501))</f>
        <v/>
      </c>
      <c r="I11" s="17">
        <f>IF($L11="","",SUMIF('Rekap Order'!$U$2:$U$501,$L11,'Rekap Order'!$L$2:$L$501)+SUMIFS('Rekap Order'!$O$2:$O$501,'Rekap Order'!$U$2:$U$501,$L11,'Rekap Order'!$M$2:$M$501,"&lt;&gt;Lunas"))</f>
        <v/>
      </c>
      <c r="J11" s="31">
        <f>IF($L11="","",IF(I11&lt;=0,"Lunas",IF(F11&gt;0,"DP","Belum bayar")))</f>
        <v/>
      </c>
      <c r="K11" s="31">
        <f>IF($L11="","",IF(I11&lt;=0,"","Halo Kak "&amp;B11&amp;", pesanan jastip kamu sudah siap dikirim. Total pelunasan Rp"&amp;FIXED(I11,0)&amp;" (sisa harga barang + ongkir). Mohon transfer paling lambat "&amp;Trip!$B$7&amp;" hari dan kirim bukti transfernya ya. Terima kasih!"))</f>
        <v/>
      </c>
      <c r="L11" s="9">
        <f>IFERROR(INDEX('Rekap Order'!$U$2:$U$501,MATCH(ROW()-1,'Rekap Order'!$V$2:$V$501,0)),"")</f>
        <v/>
      </c>
    </row>
    <row r="12">
      <c r="A12" s="31">
        <f>IF($L12="","",ROW()-1)</f>
        <v/>
      </c>
      <c r="B12" s="31">
        <f>IF($L12="","",INDEX('Rekap Order'!$C$2:$C$501,MATCH(ROW()-1,'Rekap Order'!$V$2:$V$501,0)))</f>
        <v/>
      </c>
      <c r="C12" s="31">
        <f>IF($L12="","",INDEX('Rekap Order'!$D$2:$D$501,MATCH(ROW()-1,'Rekap Order'!$V$2:$V$501,0))&amp;"")</f>
        <v/>
      </c>
      <c r="D12" s="16">
        <f>IF($L12="","",SUMIF('Rekap Order'!$U$2:$U$501,$L12,'Rekap Order'!$G$2:$G$501))</f>
        <v/>
      </c>
      <c r="E12" s="17">
        <f>IF($L12="","",SUMIF('Rekap Order'!$U$2:$U$501,$L12,'Rekap Order'!$J$2:$J$501))</f>
        <v/>
      </c>
      <c r="F12" s="17">
        <f>IF($L12="","",SUMIF('Rekap Order'!$U$2:$U$501,$L12,'Rekap Order'!$K$2:$K$501))</f>
        <v/>
      </c>
      <c r="G12" s="17">
        <f>IF($L12="","",SUMIF('Rekap Order'!$U$2:$U$501,$L12,'Rekap Order'!$O$2:$O$501))</f>
        <v/>
      </c>
      <c r="H12" s="17">
        <f>IF($L12="","",SUMIF('Rekap Order'!$U$2:$U$501,$L12,'Rekap Order'!$R$2:$R$501))</f>
        <v/>
      </c>
      <c r="I12" s="17">
        <f>IF($L12="","",SUMIF('Rekap Order'!$U$2:$U$501,$L12,'Rekap Order'!$L$2:$L$501)+SUMIFS('Rekap Order'!$O$2:$O$501,'Rekap Order'!$U$2:$U$501,$L12,'Rekap Order'!$M$2:$M$501,"&lt;&gt;Lunas"))</f>
        <v/>
      </c>
      <c r="J12" s="31">
        <f>IF($L12="","",IF(I12&lt;=0,"Lunas",IF(F12&gt;0,"DP","Belum bayar")))</f>
        <v/>
      </c>
      <c r="K12" s="31">
        <f>IF($L12="","",IF(I12&lt;=0,"","Halo Kak "&amp;B12&amp;", pesanan jastip kamu sudah siap dikirim. Total pelunasan Rp"&amp;FIXED(I12,0)&amp;" (sisa harga barang + ongkir). Mohon transfer paling lambat "&amp;Trip!$B$7&amp;" hari dan kirim bukti transfernya ya. Terima kasih!"))</f>
        <v/>
      </c>
      <c r="L12" s="9">
        <f>IFERROR(INDEX('Rekap Order'!$U$2:$U$501,MATCH(ROW()-1,'Rekap Order'!$V$2:$V$501,0)),"")</f>
        <v/>
      </c>
    </row>
    <row r="13">
      <c r="A13" s="31">
        <f>IF($L13="","",ROW()-1)</f>
        <v/>
      </c>
      <c r="B13" s="31">
        <f>IF($L13="","",INDEX('Rekap Order'!$C$2:$C$501,MATCH(ROW()-1,'Rekap Order'!$V$2:$V$501,0)))</f>
        <v/>
      </c>
      <c r="C13" s="31">
        <f>IF($L13="","",INDEX('Rekap Order'!$D$2:$D$501,MATCH(ROW()-1,'Rekap Order'!$V$2:$V$501,0))&amp;"")</f>
        <v/>
      </c>
      <c r="D13" s="16">
        <f>IF($L13="","",SUMIF('Rekap Order'!$U$2:$U$501,$L13,'Rekap Order'!$G$2:$G$501))</f>
        <v/>
      </c>
      <c r="E13" s="17">
        <f>IF($L13="","",SUMIF('Rekap Order'!$U$2:$U$501,$L13,'Rekap Order'!$J$2:$J$501))</f>
        <v/>
      </c>
      <c r="F13" s="17">
        <f>IF($L13="","",SUMIF('Rekap Order'!$U$2:$U$501,$L13,'Rekap Order'!$K$2:$K$501))</f>
        <v/>
      </c>
      <c r="G13" s="17">
        <f>IF($L13="","",SUMIF('Rekap Order'!$U$2:$U$501,$L13,'Rekap Order'!$O$2:$O$501))</f>
        <v/>
      </c>
      <c r="H13" s="17">
        <f>IF($L13="","",SUMIF('Rekap Order'!$U$2:$U$501,$L13,'Rekap Order'!$R$2:$R$501))</f>
        <v/>
      </c>
      <c r="I13" s="17">
        <f>IF($L13="","",SUMIF('Rekap Order'!$U$2:$U$501,$L13,'Rekap Order'!$L$2:$L$501)+SUMIFS('Rekap Order'!$O$2:$O$501,'Rekap Order'!$U$2:$U$501,$L13,'Rekap Order'!$M$2:$M$501,"&lt;&gt;Lunas"))</f>
        <v/>
      </c>
      <c r="J13" s="31">
        <f>IF($L13="","",IF(I13&lt;=0,"Lunas",IF(F13&gt;0,"DP","Belum bayar")))</f>
        <v/>
      </c>
      <c r="K13" s="31">
        <f>IF($L13="","",IF(I13&lt;=0,"","Halo Kak "&amp;B13&amp;", pesanan jastip kamu sudah siap dikirim. Total pelunasan Rp"&amp;FIXED(I13,0)&amp;" (sisa harga barang + ongkir). Mohon transfer paling lambat "&amp;Trip!$B$7&amp;" hari dan kirim bukti transfernya ya. Terima kasih!"))</f>
        <v/>
      </c>
      <c r="L13" s="9">
        <f>IFERROR(INDEX('Rekap Order'!$U$2:$U$501,MATCH(ROW()-1,'Rekap Order'!$V$2:$V$501,0)),"")</f>
        <v/>
      </c>
    </row>
    <row r="14">
      <c r="A14" s="31">
        <f>IF($L14="","",ROW()-1)</f>
        <v/>
      </c>
      <c r="B14" s="31">
        <f>IF($L14="","",INDEX('Rekap Order'!$C$2:$C$501,MATCH(ROW()-1,'Rekap Order'!$V$2:$V$501,0)))</f>
        <v/>
      </c>
      <c r="C14" s="31">
        <f>IF($L14="","",INDEX('Rekap Order'!$D$2:$D$501,MATCH(ROW()-1,'Rekap Order'!$V$2:$V$501,0))&amp;"")</f>
        <v/>
      </c>
      <c r="D14" s="16">
        <f>IF($L14="","",SUMIF('Rekap Order'!$U$2:$U$501,$L14,'Rekap Order'!$G$2:$G$501))</f>
        <v/>
      </c>
      <c r="E14" s="17">
        <f>IF($L14="","",SUMIF('Rekap Order'!$U$2:$U$501,$L14,'Rekap Order'!$J$2:$J$501))</f>
        <v/>
      </c>
      <c r="F14" s="17">
        <f>IF($L14="","",SUMIF('Rekap Order'!$U$2:$U$501,$L14,'Rekap Order'!$K$2:$K$501))</f>
        <v/>
      </c>
      <c r="G14" s="17">
        <f>IF($L14="","",SUMIF('Rekap Order'!$U$2:$U$501,$L14,'Rekap Order'!$O$2:$O$501))</f>
        <v/>
      </c>
      <c r="H14" s="17">
        <f>IF($L14="","",SUMIF('Rekap Order'!$U$2:$U$501,$L14,'Rekap Order'!$R$2:$R$501))</f>
        <v/>
      </c>
      <c r="I14" s="17">
        <f>IF($L14="","",SUMIF('Rekap Order'!$U$2:$U$501,$L14,'Rekap Order'!$L$2:$L$501)+SUMIFS('Rekap Order'!$O$2:$O$501,'Rekap Order'!$U$2:$U$501,$L14,'Rekap Order'!$M$2:$M$501,"&lt;&gt;Lunas"))</f>
        <v/>
      </c>
      <c r="J14" s="31">
        <f>IF($L14="","",IF(I14&lt;=0,"Lunas",IF(F14&gt;0,"DP","Belum bayar")))</f>
        <v/>
      </c>
      <c r="K14" s="31">
        <f>IF($L14="","",IF(I14&lt;=0,"","Halo Kak "&amp;B14&amp;", pesanan jastip kamu sudah siap dikirim. Total pelunasan Rp"&amp;FIXED(I14,0)&amp;" (sisa harga barang + ongkir). Mohon transfer paling lambat "&amp;Trip!$B$7&amp;" hari dan kirim bukti transfernya ya. Terima kasih!"))</f>
        <v/>
      </c>
      <c r="L14" s="9">
        <f>IFERROR(INDEX('Rekap Order'!$U$2:$U$501,MATCH(ROW()-1,'Rekap Order'!$V$2:$V$501,0)),"")</f>
        <v/>
      </c>
    </row>
    <row r="15">
      <c r="A15" s="31">
        <f>IF($L15="","",ROW()-1)</f>
        <v/>
      </c>
      <c r="B15" s="31">
        <f>IF($L15="","",INDEX('Rekap Order'!$C$2:$C$501,MATCH(ROW()-1,'Rekap Order'!$V$2:$V$501,0)))</f>
        <v/>
      </c>
      <c r="C15" s="31">
        <f>IF($L15="","",INDEX('Rekap Order'!$D$2:$D$501,MATCH(ROW()-1,'Rekap Order'!$V$2:$V$501,0))&amp;"")</f>
        <v/>
      </c>
      <c r="D15" s="16">
        <f>IF($L15="","",SUMIF('Rekap Order'!$U$2:$U$501,$L15,'Rekap Order'!$G$2:$G$501))</f>
        <v/>
      </c>
      <c r="E15" s="17">
        <f>IF($L15="","",SUMIF('Rekap Order'!$U$2:$U$501,$L15,'Rekap Order'!$J$2:$J$501))</f>
        <v/>
      </c>
      <c r="F15" s="17">
        <f>IF($L15="","",SUMIF('Rekap Order'!$U$2:$U$501,$L15,'Rekap Order'!$K$2:$K$501))</f>
        <v/>
      </c>
      <c r="G15" s="17">
        <f>IF($L15="","",SUMIF('Rekap Order'!$U$2:$U$501,$L15,'Rekap Order'!$O$2:$O$501))</f>
        <v/>
      </c>
      <c r="H15" s="17">
        <f>IF($L15="","",SUMIF('Rekap Order'!$U$2:$U$501,$L15,'Rekap Order'!$R$2:$R$501))</f>
        <v/>
      </c>
      <c r="I15" s="17">
        <f>IF($L15="","",SUMIF('Rekap Order'!$U$2:$U$501,$L15,'Rekap Order'!$L$2:$L$501)+SUMIFS('Rekap Order'!$O$2:$O$501,'Rekap Order'!$U$2:$U$501,$L15,'Rekap Order'!$M$2:$M$501,"&lt;&gt;Lunas"))</f>
        <v/>
      </c>
      <c r="J15" s="31">
        <f>IF($L15="","",IF(I15&lt;=0,"Lunas",IF(F15&gt;0,"DP","Belum bayar")))</f>
        <v/>
      </c>
      <c r="K15" s="31">
        <f>IF($L15="","",IF(I15&lt;=0,"","Halo Kak "&amp;B15&amp;", pesanan jastip kamu sudah siap dikirim. Total pelunasan Rp"&amp;FIXED(I15,0)&amp;" (sisa harga barang + ongkir). Mohon transfer paling lambat "&amp;Trip!$B$7&amp;" hari dan kirim bukti transfernya ya. Terima kasih!"))</f>
        <v/>
      </c>
      <c r="L15" s="9">
        <f>IFERROR(INDEX('Rekap Order'!$U$2:$U$501,MATCH(ROW()-1,'Rekap Order'!$V$2:$V$501,0)),"")</f>
        <v/>
      </c>
    </row>
    <row r="16">
      <c r="A16" s="31">
        <f>IF($L16="","",ROW()-1)</f>
        <v/>
      </c>
      <c r="B16" s="31">
        <f>IF($L16="","",INDEX('Rekap Order'!$C$2:$C$501,MATCH(ROW()-1,'Rekap Order'!$V$2:$V$501,0)))</f>
        <v/>
      </c>
      <c r="C16" s="31">
        <f>IF($L16="","",INDEX('Rekap Order'!$D$2:$D$501,MATCH(ROW()-1,'Rekap Order'!$V$2:$V$501,0))&amp;"")</f>
        <v/>
      </c>
      <c r="D16" s="16">
        <f>IF($L16="","",SUMIF('Rekap Order'!$U$2:$U$501,$L16,'Rekap Order'!$G$2:$G$501))</f>
        <v/>
      </c>
      <c r="E16" s="17">
        <f>IF($L16="","",SUMIF('Rekap Order'!$U$2:$U$501,$L16,'Rekap Order'!$J$2:$J$501))</f>
        <v/>
      </c>
      <c r="F16" s="17">
        <f>IF($L16="","",SUMIF('Rekap Order'!$U$2:$U$501,$L16,'Rekap Order'!$K$2:$K$501))</f>
        <v/>
      </c>
      <c r="G16" s="17">
        <f>IF($L16="","",SUMIF('Rekap Order'!$U$2:$U$501,$L16,'Rekap Order'!$O$2:$O$501))</f>
        <v/>
      </c>
      <c r="H16" s="17">
        <f>IF($L16="","",SUMIF('Rekap Order'!$U$2:$U$501,$L16,'Rekap Order'!$R$2:$R$501))</f>
        <v/>
      </c>
      <c r="I16" s="17">
        <f>IF($L16="","",SUMIF('Rekap Order'!$U$2:$U$501,$L16,'Rekap Order'!$L$2:$L$501)+SUMIFS('Rekap Order'!$O$2:$O$501,'Rekap Order'!$U$2:$U$501,$L16,'Rekap Order'!$M$2:$M$501,"&lt;&gt;Lunas"))</f>
        <v/>
      </c>
      <c r="J16" s="31">
        <f>IF($L16="","",IF(I16&lt;=0,"Lunas",IF(F16&gt;0,"DP","Belum bayar")))</f>
        <v/>
      </c>
      <c r="K16" s="31">
        <f>IF($L16="","",IF(I16&lt;=0,"","Halo Kak "&amp;B16&amp;", pesanan jastip kamu sudah siap dikirim. Total pelunasan Rp"&amp;FIXED(I16,0)&amp;" (sisa harga barang + ongkir). Mohon transfer paling lambat "&amp;Trip!$B$7&amp;" hari dan kirim bukti transfernya ya. Terima kasih!"))</f>
        <v/>
      </c>
      <c r="L16" s="9">
        <f>IFERROR(INDEX('Rekap Order'!$U$2:$U$501,MATCH(ROW()-1,'Rekap Order'!$V$2:$V$501,0)),"")</f>
        <v/>
      </c>
    </row>
    <row r="17">
      <c r="A17" s="31">
        <f>IF($L17="","",ROW()-1)</f>
        <v/>
      </c>
      <c r="B17" s="31">
        <f>IF($L17="","",INDEX('Rekap Order'!$C$2:$C$501,MATCH(ROW()-1,'Rekap Order'!$V$2:$V$501,0)))</f>
        <v/>
      </c>
      <c r="C17" s="31">
        <f>IF($L17="","",INDEX('Rekap Order'!$D$2:$D$501,MATCH(ROW()-1,'Rekap Order'!$V$2:$V$501,0))&amp;"")</f>
        <v/>
      </c>
      <c r="D17" s="16">
        <f>IF($L17="","",SUMIF('Rekap Order'!$U$2:$U$501,$L17,'Rekap Order'!$G$2:$G$501))</f>
        <v/>
      </c>
      <c r="E17" s="17">
        <f>IF($L17="","",SUMIF('Rekap Order'!$U$2:$U$501,$L17,'Rekap Order'!$J$2:$J$501))</f>
        <v/>
      </c>
      <c r="F17" s="17">
        <f>IF($L17="","",SUMIF('Rekap Order'!$U$2:$U$501,$L17,'Rekap Order'!$K$2:$K$501))</f>
        <v/>
      </c>
      <c r="G17" s="17">
        <f>IF($L17="","",SUMIF('Rekap Order'!$U$2:$U$501,$L17,'Rekap Order'!$O$2:$O$501))</f>
        <v/>
      </c>
      <c r="H17" s="17">
        <f>IF($L17="","",SUMIF('Rekap Order'!$U$2:$U$501,$L17,'Rekap Order'!$R$2:$R$501))</f>
        <v/>
      </c>
      <c r="I17" s="17">
        <f>IF($L17="","",SUMIF('Rekap Order'!$U$2:$U$501,$L17,'Rekap Order'!$L$2:$L$501)+SUMIFS('Rekap Order'!$O$2:$O$501,'Rekap Order'!$U$2:$U$501,$L17,'Rekap Order'!$M$2:$M$501,"&lt;&gt;Lunas"))</f>
        <v/>
      </c>
      <c r="J17" s="31">
        <f>IF($L17="","",IF(I17&lt;=0,"Lunas",IF(F17&gt;0,"DP","Belum bayar")))</f>
        <v/>
      </c>
      <c r="K17" s="31">
        <f>IF($L17="","",IF(I17&lt;=0,"","Halo Kak "&amp;B17&amp;", pesanan jastip kamu sudah siap dikirim. Total pelunasan Rp"&amp;FIXED(I17,0)&amp;" (sisa harga barang + ongkir). Mohon transfer paling lambat "&amp;Trip!$B$7&amp;" hari dan kirim bukti transfernya ya. Terima kasih!"))</f>
        <v/>
      </c>
      <c r="L17" s="9">
        <f>IFERROR(INDEX('Rekap Order'!$U$2:$U$501,MATCH(ROW()-1,'Rekap Order'!$V$2:$V$501,0)),"")</f>
        <v/>
      </c>
    </row>
    <row r="18">
      <c r="A18" s="31">
        <f>IF($L18="","",ROW()-1)</f>
        <v/>
      </c>
      <c r="B18" s="31">
        <f>IF($L18="","",INDEX('Rekap Order'!$C$2:$C$501,MATCH(ROW()-1,'Rekap Order'!$V$2:$V$501,0)))</f>
        <v/>
      </c>
      <c r="C18" s="31">
        <f>IF($L18="","",INDEX('Rekap Order'!$D$2:$D$501,MATCH(ROW()-1,'Rekap Order'!$V$2:$V$501,0))&amp;"")</f>
        <v/>
      </c>
      <c r="D18" s="16">
        <f>IF($L18="","",SUMIF('Rekap Order'!$U$2:$U$501,$L18,'Rekap Order'!$G$2:$G$501))</f>
        <v/>
      </c>
      <c r="E18" s="17">
        <f>IF($L18="","",SUMIF('Rekap Order'!$U$2:$U$501,$L18,'Rekap Order'!$J$2:$J$501))</f>
        <v/>
      </c>
      <c r="F18" s="17">
        <f>IF($L18="","",SUMIF('Rekap Order'!$U$2:$U$501,$L18,'Rekap Order'!$K$2:$K$501))</f>
        <v/>
      </c>
      <c r="G18" s="17">
        <f>IF($L18="","",SUMIF('Rekap Order'!$U$2:$U$501,$L18,'Rekap Order'!$O$2:$O$501))</f>
        <v/>
      </c>
      <c r="H18" s="17">
        <f>IF($L18="","",SUMIF('Rekap Order'!$U$2:$U$501,$L18,'Rekap Order'!$R$2:$R$501))</f>
        <v/>
      </c>
      <c r="I18" s="17">
        <f>IF($L18="","",SUMIF('Rekap Order'!$U$2:$U$501,$L18,'Rekap Order'!$L$2:$L$501)+SUMIFS('Rekap Order'!$O$2:$O$501,'Rekap Order'!$U$2:$U$501,$L18,'Rekap Order'!$M$2:$M$501,"&lt;&gt;Lunas"))</f>
        <v/>
      </c>
      <c r="J18" s="31">
        <f>IF($L18="","",IF(I18&lt;=0,"Lunas",IF(F18&gt;0,"DP","Belum bayar")))</f>
        <v/>
      </c>
      <c r="K18" s="31">
        <f>IF($L18="","",IF(I18&lt;=0,"","Halo Kak "&amp;B18&amp;", pesanan jastip kamu sudah siap dikirim. Total pelunasan Rp"&amp;FIXED(I18,0)&amp;" (sisa harga barang + ongkir). Mohon transfer paling lambat "&amp;Trip!$B$7&amp;" hari dan kirim bukti transfernya ya. Terima kasih!"))</f>
        <v/>
      </c>
      <c r="L18" s="9">
        <f>IFERROR(INDEX('Rekap Order'!$U$2:$U$501,MATCH(ROW()-1,'Rekap Order'!$V$2:$V$501,0)),"")</f>
        <v/>
      </c>
    </row>
    <row r="19">
      <c r="A19" s="31">
        <f>IF($L19="","",ROW()-1)</f>
        <v/>
      </c>
      <c r="B19" s="31">
        <f>IF($L19="","",INDEX('Rekap Order'!$C$2:$C$501,MATCH(ROW()-1,'Rekap Order'!$V$2:$V$501,0)))</f>
        <v/>
      </c>
      <c r="C19" s="31">
        <f>IF($L19="","",INDEX('Rekap Order'!$D$2:$D$501,MATCH(ROW()-1,'Rekap Order'!$V$2:$V$501,0))&amp;"")</f>
        <v/>
      </c>
      <c r="D19" s="16">
        <f>IF($L19="","",SUMIF('Rekap Order'!$U$2:$U$501,$L19,'Rekap Order'!$G$2:$G$501))</f>
        <v/>
      </c>
      <c r="E19" s="17">
        <f>IF($L19="","",SUMIF('Rekap Order'!$U$2:$U$501,$L19,'Rekap Order'!$J$2:$J$501))</f>
        <v/>
      </c>
      <c r="F19" s="17">
        <f>IF($L19="","",SUMIF('Rekap Order'!$U$2:$U$501,$L19,'Rekap Order'!$K$2:$K$501))</f>
        <v/>
      </c>
      <c r="G19" s="17">
        <f>IF($L19="","",SUMIF('Rekap Order'!$U$2:$U$501,$L19,'Rekap Order'!$O$2:$O$501))</f>
        <v/>
      </c>
      <c r="H19" s="17">
        <f>IF($L19="","",SUMIF('Rekap Order'!$U$2:$U$501,$L19,'Rekap Order'!$R$2:$R$501))</f>
        <v/>
      </c>
      <c r="I19" s="17">
        <f>IF($L19="","",SUMIF('Rekap Order'!$U$2:$U$501,$L19,'Rekap Order'!$L$2:$L$501)+SUMIFS('Rekap Order'!$O$2:$O$501,'Rekap Order'!$U$2:$U$501,$L19,'Rekap Order'!$M$2:$M$501,"&lt;&gt;Lunas"))</f>
        <v/>
      </c>
      <c r="J19" s="31">
        <f>IF($L19="","",IF(I19&lt;=0,"Lunas",IF(F19&gt;0,"DP","Belum bayar")))</f>
        <v/>
      </c>
      <c r="K19" s="31">
        <f>IF($L19="","",IF(I19&lt;=0,"","Halo Kak "&amp;B19&amp;", pesanan jastip kamu sudah siap dikirim. Total pelunasan Rp"&amp;FIXED(I19,0)&amp;" (sisa harga barang + ongkir). Mohon transfer paling lambat "&amp;Trip!$B$7&amp;" hari dan kirim bukti transfernya ya. Terima kasih!"))</f>
        <v/>
      </c>
      <c r="L19" s="9">
        <f>IFERROR(INDEX('Rekap Order'!$U$2:$U$501,MATCH(ROW()-1,'Rekap Order'!$V$2:$V$501,0)),"")</f>
        <v/>
      </c>
    </row>
    <row r="20">
      <c r="A20" s="31">
        <f>IF($L20="","",ROW()-1)</f>
        <v/>
      </c>
      <c r="B20" s="31">
        <f>IF($L20="","",INDEX('Rekap Order'!$C$2:$C$501,MATCH(ROW()-1,'Rekap Order'!$V$2:$V$501,0)))</f>
        <v/>
      </c>
      <c r="C20" s="31">
        <f>IF($L20="","",INDEX('Rekap Order'!$D$2:$D$501,MATCH(ROW()-1,'Rekap Order'!$V$2:$V$501,0))&amp;"")</f>
        <v/>
      </c>
      <c r="D20" s="16">
        <f>IF($L20="","",SUMIF('Rekap Order'!$U$2:$U$501,$L20,'Rekap Order'!$G$2:$G$501))</f>
        <v/>
      </c>
      <c r="E20" s="17">
        <f>IF($L20="","",SUMIF('Rekap Order'!$U$2:$U$501,$L20,'Rekap Order'!$J$2:$J$501))</f>
        <v/>
      </c>
      <c r="F20" s="17">
        <f>IF($L20="","",SUMIF('Rekap Order'!$U$2:$U$501,$L20,'Rekap Order'!$K$2:$K$501))</f>
        <v/>
      </c>
      <c r="G20" s="17">
        <f>IF($L20="","",SUMIF('Rekap Order'!$U$2:$U$501,$L20,'Rekap Order'!$O$2:$O$501))</f>
        <v/>
      </c>
      <c r="H20" s="17">
        <f>IF($L20="","",SUMIF('Rekap Order'!$U$2:$U$501,$L20,'Rekap Order'!$R$2:$R$501))</f>
        <v/>
      </c>
      <c r="I20" s="17">
        <f>IF($L20="","",SUMIF('Rekap Order'!$U$2:$U$501,$L20,'Rekap Order'!$L$2:$L$501)+SUMIFS('Rekap Order'!$O$2:$O$501,'Rekap Order'!$U$2:$U$501,$L20,'Rekap Order'!$M$2:$M$501,"&lt;&gt;Lunas"))</f>
        <v/>
      </c>
      <c r="J20" s="31">
        <f>IF($L20="","",IF(I20&lt;=0,"Lunas",IF(F20&gt;0,"DP","Belum bayar")))</f>
        <v/>
      </c>
      <c r="K20" s="31">
        <f>IF($L20="","",IF(I20&lt;=0,"","Halo Kak "&amp;B20&amp;", pesanan jastip kamu sudah siap dikirim. Total pelunasan Rp"&amp;FIXED(I20,0)&amp;" (sisa harga barang + ongkir). Mohon transfer paling lambat "&amp;Trip!$B$7&amp;" hari dan kirim bukti transfernya ya. Terima kasih!"))</f>
        <v/>
      </c>
      <c r="L20" s="9">
        <f>IFERROR(INDEX('Rekap Order'!$U$2:$U$501,MATCH(ROW()-1,'Rekap Order'!$V$2:$V$501,0)),"")</f>
        <v/>
      </c>
    </row>
    <row r="21">
      <c r="A21" s="31">
        <f>IF($L21="","",ROW()-1)</f>
        <v/>
      </c>
      <c r="B21" s="31">
        <f>IF($L21="","",INDEX('Rekap Order'!$C$2:$C$501,MATCH(ROW()-1,'Rekap Order'!$V$2:$V$501,0)))</f>
        <v/>
      </c>
      <c r="C21" s="31">
        <f>IF($L21="","",INDEX('Rekap Order'!$D$2:$D$501,MATCH(ROW()-1,'Rekap Order'!$V$2:$V$501,0))&amp;"")</f>
        <v/>
      </c>
      <c r="D21" s="16">
        <f>IF($L21="","",SUMIF('Rekap Order'!$U$2:$U$501,$L21,'Rekap Order'!$G$2:$G$501))</f>
        <v/>
      </c>
      <c r="E21" s="17">
        <f>IF($L21="","",SUMIF('Rekap Order'!$U$2:$U$501,$L21,'Rekap Order'!$J$2:$J$501))</f>
        <v/>
      </c>
      <c r="F21" s="17">
        <f>IF($L21="","",SUMIF('Rekap Order'!$U$2:$U$501,$L21,'Rekap Order'!$K$2:$K$501))</f>
        <v/>
      </c>
      <c r="G21" s="17">
        <f>IF($L21="","",SUMIF('Rekap Order'!$U$2:$U$501,$L21,'Rekap Order'!$O$2:$O$501))</f>
        <v/>
      </c>
      <c r="H21" s="17">
        <f>IF($L21="","",SUMIF('Rekap Order'!$U$2:$U$501,$L21,'Rekap Order'!$R$2:$R$501))</f>
        <v/>
      </c>
      <c r="I21" s="17">
        <f>IF($L21="","",SUMIF('Rekap Order'!$U$2:$U$501,$L21,'Rekap Order'!$L$2:$L$501)+SUMIFS('Rekap Order'!$O$2:$O$501,'Rekap Order'!$U$2:$U$501,$L21,'Rekap Order'!$M$2:$M$501,"&lt;&gt;Lunas"))</f>
        <v/>
      </c>
      <c r="J21" s="31">
        <f>IF($L21="","",IF(I21&lt;=0,"Lunas",IF(F21&gt;0,"DP","Belum bayar")))</f>
        <v/>
      </c>
      <c r="K21" s="31">
        <f>IF($L21="","",IF(I21&lt;=0,"","Halo Kak "&amp;B21&amp;", pesanan jastip kamu sudah siap dikirim. Total pelunasan Rp"&amp;FIXED(I21,0)&amp;" (sisa harga barang + ongkir). Mohon transfer paling lambat "&amp;Trip!$B$7&amp;" hari dan kirim bukti transfernya ya. Terima kasih!"))</f>
        <v/>
      </c>
      <c r="L21" s="9">
        <f>IFERROR(INDEX('Rekap Order'!$U$2:$U$501,MATCH(ROW()-1,'Rekap Order'!$V$2:$V$501,0)),"")</f>
        <v/>
      </c>
    </row>
    <row r="22">
      <c r="A22" s="31">
        <f>IF($L22="","",ROW()-1)</f>
        <v/>
      </c>
      <c r="B22" s="31">
        <f>IF($L22="","",INDEX('Rekap Order'!$C$2:$C$501,MATCH(ROW()-1,'Rekap Order'!$V$2:$V$501,0)))</f>
        <v/>
      </c>
      <c r="C22" s="31">
        <f>IF($L22="","",INDEX('Rekap Order'!$D$2:$D$501,MATCH(ROW()-1,'Rekap Order'!$V$2:$V$501,0))&amp;"")</f>
        <v/>
      </c>
      <c r="D22" s="16">
        <f>IF($L22="","",SUMIF('Rekap Order'!$U$2:$U$501,$L22,'Rekap Order'!$G$2:$G$501))</f>
        <v/>
      </c>
      <c r="E22" s="17">
        <f>IF($L22="","",SUMIF('Rekap Order'!$U$2:$U$501,$L22,'Rekap Order'!$J$2:$J$501))</f>
        <v/>
      </c>
      <c r="F22" s="17">
        <f>IF($L22="","",SUMIF('Rekap Order'!$U$2:$U$501,$L22,'Rekap Order'!$K$2:$K$501))</f>
        <v/>
      </c>
      <c r="G22" s="17">
        <f>IF($L22="","",SUMIF('Rekap Order'!$U$2:$U$501,$L22,'Rekap Order'!$O$2:$O$501))</f>
        <v/>
      </c>
      <c r="H22" s="17">
        <f>IF($L22="","",SUMIF('Rekap Order'!$U$2:$U$501,$L22,'Rekap Order'!$R$2:$R$501))</f>
        <v/>
      </c>
      <c r="I22" s="17">
        <f>IF($L22="","",SUMIF('Rekap Order'!$U$2:$U$501,$L22,'Rekap Order'!$L$2:$L$501)+SUMIFS('Rekap Order'!$O$2:$O$501,'Rekap Order'!$U$2:$U$501,$L22,'Rekap Order'!$M$2:$M$501,"&lt;&gt;Lunas"))</f>
        <v/>
      </c>
      <c r="J22" s="31">
        <f>IF($L22="","",IF(I22&lt;=0,"Lunas",IF(F22&gt;0,"DP","Belum bayar")))</f>
        <v/>
      </c>
      <c r="K22" s="31">
        <f>IF($L22="","",IF(I22&lt;=0,"","Halo Kak "&amp;B22&amp;", pesanan jastip kamu sudah siap dikirim. Total pelunasan Rp"&amp;FIXED(I22,0)&amp;" (sisa harga barang + ongkir). Mohon transfer paling lambat "&amp;Trip!$B$7&amp;" hari dan kirim bukti transfernya ya. Terima kasih!"))</f>
        <v/>
      </c>
      <c r="L22" s="9">
        <f>IFERROR(INDEX('Rekap Order'!$U$2:$U$501,MATCH(ROW()-1,'Rekap Order'!$V$2:$V$501,0)),"")</f>
        <v/>
      </c>
    </row>
    <row r="23">
      <c r="A23" s="31">
        <f>IF($L23="","",ROW()-1)</f>
        <v/>
      </c>
      <c r="B23" s="31">
        <f>IF($L23="","",INDEX('Rekap Order'!$C$2:$C$501,MATCH(ROW()-1,'Rekap Order'!$V$2:$V$501,0)))</f>
        <v/>
      </c>
      <c r="C23" s="31">
        <f>IF($L23="","",INDEX('Rekap Order'!$D$2:$D$501,MATCH(ROW()-1,'Rekap Order'!$V$2:$V$501,0))&amp;"")</f>
        <v/>
      </c>
      <c r="D23" s="16">
        <f>IF($L23="","",SUMIF('Rekap Order'!$U$2:$U$501,$L23,'Rekap Order'!$G$2:$G$501))</f>
        <v/>
      </c>
      <c r="E23" s="17">
        <f>IF($L23="","",SUMIF('Rekap Order'!$U$2:$U$501,$L23,'Rekap Order'!$J$2:$J$501))</f>
        <v/>
      </c>
      <c r="F23" s="17">
        <f>IF($L23="","",SUMIF('Rekap Order'!$U$2:$U$501,$L23,'Rekap Order'!$K$2:$K$501))</f>
        <v/>
      </c>
      <c r="G23" s="17">
        <f>IF($L23="","",SUMIF('Rekap Order'!$U$2:$U$501,$L23,'Rekap Order'!$O$2:$O$501))</f>
        <v/>
      </c>
      <c r="H23" s="17">
        <f>IF($L23="","",SUMIF('Rekap Order'!$U$2:$U$501,$L23,'Rekap Order'!$R$2:$R$501))</f>
        <v/>
      </c>
      <c r="I23" s="17">
        <f>IF($L23="","",SUMIF('Rekap Order'!$U$2:$U$501,$L23,'Rekap Order'!$L$2:$L$501)+SUMIFS('Rekap Order'!$O$2:$O$501,'Rekap Order'!$U$2:$U$501,$L23,'Rekap Order'!$M$2:$M$501,"&lt;&gt;Lunas"))</f>
        <v/>
      </c>
      <c r="J23" s="31">
        <f>IF($L23="","",IF(I23&lt;=0,"Lunas",IF(F23&gt;0,"DP","Belum bayar")))</f>
        <v/>
      </c>
      <c r="K23" s="31">
        <f>IF($L23="","",IF(I23&lt;=0,"","Halo Kak "&amp;B23&amp;", pesanan jastip kamu sudah siap dikirim. Total pelunasan Rp"&amp;FIXED(I23,0)&amp;" (sisa harga barang + ongkir). Mohon transfer paling lambat "&amp;Trip!$B$7&amp;" hari dan kirim bukti transfernya ya. Terima kasih!"))</f>
        <v/>
      </c>
      <c r="L23" s="9">
        <f>IFERROR(INDEX('Rekap Order'!$U$2:$U$501,MATCH(ROW()-1,'Rekap Order'!$V$2:$V$501,0)),"")</f>
        <v/>
      </c>
    </row>
    <row r="24">
      <c r="A24" s="31">
        <f>IF($L24="","",ROW()-1)</f>
        <v/>
      </c>
      <c r="B24" s="31">
        <f>IF($L24="","",INDEX('Rekap Order'!$C$2:$C$501,MATCH(ROW()-1,'Rekap Order'!$V$2:$V$501,0)))</f>
        <v/>
      </c>
      <c r="C24" s="31">
        <f>IF($L24="","",INDEX('Rekap Order'!$D$2:$D$501,MATCH(ROW()-1,'Rekap Order'!$V$2:$V$501,0))&amp;"")</f>
        <v/>
      </c>
      <c r="D24" s="16">
        <f>IF($L24="","",SUMIF('Rekap Order'!$U$2:$U$501,$L24,'Rekap Order'!$G$2:$G$501))</f>
        <v/>
      </c>
      <c r="E24" s="17">
        <f>IF($L24="","",SUMIF('Rekap Order'!$U$2:$U$501,$L24,'Rekap Order'!$J$2:$J$501))</f>
        <v/>
      </c>
      <c r="F24" s="17">
        <f>IF($L24="","",SUMIF('Rekap Order'!$U$2:$U$501,$L24,'Rekap Order'!$K$2:$K$501))</f>
        <v/>
      </c>
      <c r="G24" s="17">
        <f>IF($L24="","",SUMIF('Rekap Order'!$U$2:$U$501,$L24,'Rekap Order'!$O$2:$O$501))</f>
        <v/>
      </c>
      <c r="H24" s="17">
        <f>IF($L24="","",SUMIF('Rekap Order'!$U$2:$U$501,$L24,'Rekap Order'!$R$2:$R$501))</f>
        <v/>
      </c>
      <c r="I24" s="17">
        <f>IF($L24="","",SUMIF('Rekap Order'!$U$2:$U$501,$L24,'Rekap Order'!$L$2:$L$501)+SUMIFS('Rekap Order'!$O$2:$O$501,'Rekap Order'!$U$2:$U$501,$L24,'Rekap Order'!$M$2:$M$501,"&lt;&gt;Lunas"))</f>
        <v/>
      </c>
      <c r="J24" s="31">
        <f>IF($L24="","",IF(I24&lt;=0,"Lunas",IF(F24&gt;0,"DP","Belum bayar")))</f>
        <v/>
      </c>
      <c r="K24" s="31">
        <f>IF($L24="","",IF(I24&lt;=0,"","Halo Kak "&amp;B24&amp;", pesanan jastip kamu sudah siap dikirim. Total pelunasan Rp"&amp;FIXED(I24,0)&amp;" (sisa harga barang + ongkir). Mohon transfer paling lambat "&amp;Trip!$B$7&amp;" hari dan kirim bukti transfernya ya. Terima kasih!"))</f>
        <v/>
      </c>
      <c r="L24" s="9">
        <f>IFERROR(INDEX('Rekap Order'!$U$2:$U$501,MATCH(ROW()-1,'Rekap Order'!$V$2:$V$501,0)),"")</f>
        <v/>
      </c>
    </row>
    <row r="25">
      <c r="A25" s="31">
        <f>IF($L25="","",ROW()-1)</f>
        <v/>
      </c>
      <c r="B25" s="31">
        <f>IF($L25="","",INDEX('Rekap Order'!$C$2:$C$501,MATCH(ROW()-1,'Rekap Order'!$V$2:$V$501,0)))</f>
        <v/>
      </c>
      <c r="C25" s="31">
        <f>IF($L25="","",INDEX('Rekap Order'!$D$2:$D$501,MATCH(ROW()-1,'Rekap Order'!$V$2:$V$501,0))&amp;"")</f>
        <v/>
      </c>
      <c r="D25" s="16">
        <f>IF($L25="","",SUMIF('Rekap Order'!$U$2:$U$501,$L25,'Rekap Order'!$G$2:$G$501))</f>
        <v/>
      </c>
      <c r="E25" s="17">
        <f>IF($L25="","",SUMIF('Rekap Order'!$U$2:$U$501,$L25,'Rekap Order'!$J$2:$J$501))</f>
        <v/>
      </c>
      <c r="F25" s="17">
        <f>IF($L25="","",SUMIF('Rekap Order'!$U$2:$U$501,$L25,'Rekap Order'!$K$2:$K$501))</f>
        <v/>
      </c>
      <c r="G25" s="17">
        <f>IF($L25="","",SUMIF('Rekap Order'!$U$2:$U$501,$L25,'Rekap Order'!$O$2:$O$501))</f>
        <v/>
      </c>
      <c r="H25" s="17">
        <f>IF($L25="","",SUMIF('Rekap Order'!$U$2:$U$501,$L25,'Rekap Order'!$R$2:$R$501))</f>
        <v/>
      </c>
      <c r="I25" s="17">
        <f>IF($L25="","",SUMIF('Rekap Order'!$U$2:$U$501,$L25,'Rekap Order'!$L$2:$L$501)+SUMIFS('Rekap Order'!$O$2:$O$501,'Rekap Order'!$U$2:$U$501,$L25,'Rekap Order'!$M$2:$M$501,"&lt;&gt;Lunas"))</f>
        <v/>
      </c>
      <c r="J25" s="31">
        <f>IF($L25="","",IF(I25&lt;=0,"Lunas",IF(F25&gt;0,"DP","Belum bayar")))</f>
        <v/>
      </c>
      <c r="K25" s="31">
        <f>IF($L25="","",IF(I25&lt;=0,"","Halo Kak "&amp;B25&amp;", pesanan jastip kamu sudah siap dikirim. Total pelunasan Rp"&amp;FIXED(I25,0)&amp;" (sisa harga barang + ongkir). Mohon transfer paling lambat "&amp;Trip!$B$7&amp;" hari dan kirim bukti transfernya ya. Terima kasih!"))</f>
        <v/>
      </c>
      <c r="L25" s="9">
        <f>IFERROR(INDEX('Rekap Order'!$U$2:$U$501,MATCH(ROW()-1,'Rekap Order'!$V$2:$V$501,0)),"")</f>
        <v/>
      </c>
    </row>
    <row r="26">
      <c r="A26" s="31">
        <f>IF($L26="","",ROW()-1)</f>
        <v/>
      </c>
      <c r="B26" s="31">
        <f>IF($L26="","",INDEX('Rekap Order'!$C$2:$C$501,MATCH(ROW()-1,'Rekap Order'!$V$2:$V$501,0)))</f>
        <v/>
      </c>
      <c r="C26" s="31">
        <f>IF($L26="","",INDEX('Rekap Order'!$D$2:$D$501,MATCH(ROW()-1,'Rekap Order'!$V$2:$V$501,0))&amp;"")</f>
        <v/>
      </c>
      <c r="D26" s="16">
        <f>IF($L26="","",SUMIF('Rekap Order'!$U$2:$U$501,$L26,'Rekap Order'!$G$2:$G$501))</f>
        <v/>
      </c>
      <c r="E26" s="17">
        <f>IF($L26="","",SUMIF('Rekap Order'!$U$2:$U$501,$L26,'Rekap Order'!$J$2:$J$501))</f>
        <v/>
      </c>
      <c r="F26" s="17">
        <f>IF($L26="","",SUMIF('Rekap Order'!$U$2:$U$501,$L26,'Rekap Order'!$K$2:$K$501))</f>
        <v/>
      </c>
      <c r="G26" s="17">
        <f>IF($L26="","",SUMIF('Rekap Order'!$U$2:$U$501,$L26,'Rekap Order'!$O$2:$O$501))</f>
        <v/>
      </c>
      <c r="H26" s="17">
        <f>IF($L26="","",SUMIF('Rekap Order'!$U$2:$U$501,$L26,'Rekap Order'!$R$2:$R$501))</f>
        <v/>
      </c>
      <c r="I26" s="17">
        <f>IF($L26="","",SUMIF('Rekap Order'!$U$2:$U$501,$L26,'Rekap Order'!$L$2:$L$501)+SUMIFS('Rekap Order'!$O$2:$O$501,'Rekap Order'!$U$2:$U$501,$L26,'Rekap Order'!$M$2:$M$501,"&lt;&gt;Lunas"))</f>
        <v/>
      </c>
      <c r="J26" s="31">
        <f>IF($L26="","",IF(I26&lt;=0,"Lunas",IF(F26&gt;0,"DP","Belum bayar")))</f>
        <v/>
      </c>
      <c r="K26" s="31">
        <f>IF($L26="","",IF(I26&lt;=0,"","Halo Kak "&amp;B26&amp;", pesanan jastip kamu sudah siap dikirim. Total pelunasan Rp"&amp;FIXED(I26,0)&amp;" (sisa harga barang + ongkir). Mohon transfer paling lambat "&amp;Trip!$B$7&amp;" hari dan kirim bukti transfernya ya. Terima kasih!"))</f>
        <v/>
      </c>
      <c r="L26" s="9">
        <f>IFERROR(INDEX('Rekap Order'!$U$2:$U$501,MATCH(ROW()-1,'Rekap Order'!$V$2:$V$501,0)),"")</f>
        <v/>
      </c>
    </row>
    <row r="27">
      <c r="A27" s="31">
        <f>IF($L27="","",ROW()-1)</f>
        <v/>
      </c>
      <c r="B27" s="31">
        <f>IF($L27="","",INDEX('Rekap Order'!$C$2:$C$501,MATCH(ROW()-1,'Rekap Order'!$V$2:$V$501,0)))</f>
        <v/>
      </c>
      <c r="C27" s="31">
        <f>IF($L27="","",INDEX('Rekap Order'!$D$2:$D$501,MATCH(ROW()-1,'Rekap Order'!$V$2:$V$501,0))&amp;"")</f>
        <v/>
      </c>
      <c r="D27" s="16">
        <f>IF($L27="","",SUMIF('Rekap Order'!$U$2:$U$501,$L27,'Rekap Order'!$G$2:$G$501))</f>
        <v/>
      </c>
      <c r="E27" s="17">
        <f>IF($L27="","",SUMIF('Rekap Order'!$U$2:$U$501,$L27,'Rekap Order'!$J$2:$J$501))</f>
        <v/>
      </c>
      <c r="F27" s="17">
        <f>IF($L27="","",SUMIF('Rekap Order'!$U$2:$U$501,$L27,'Rekap Order'!$K$2:$K$501))</f>
        <v/>
      </c>
      <c r="G27" s="17">
        <f>IF($L27="","",SUMIF('Rekap Order'!$U$2:$U$501,$L27,'Rekap Order'!$O$2:$O$501))</f>
        <v/>
      </c>
      <c r="H27" s="17">
        <f>IF($L27="","",SUMIF('Rekap Order'!$U$2:$U$501,$L27,'Rekap Order'!$R$2:$R$501))</f>
        <v/>
      </c>
      <c r="I27" s="17">
        <f>IF($L27="","",SUMIF('Rekap Order'!$U$2:$U$501,$L27,'Rekap Order'!$L$2:$L$501)+SUMIFS('Rekap Order'!$O$2:$O$501,'Rekap Order'!$U$2:$U$501,$L27,'Rekap Order'!$M$2:$M$501,"&lt;&gt;Lunas"))</f>
        <v/>
      </c>
      <c r="J27" s="31">
        <f>IF($L27="","",IF(I27&lt;=0,"Lunas",IF(F27&gt;0,"DP","Belum bayar")))</f>
        <v/>
      </c>
      <c r="K27" s="31">
        <f>IF($L27="","",IF(I27&lt;=0,"","Halo Kak "&amp;B27&amp;", pesanan jastip kamu sudah siap dikirim. Total pelunasan Rp"&amp;FIXED(I27,0)&amp;" (sisa harga barang + ongkir). Mohon transfer paling lambat "&amp;Trip!$B$7&amp;" hari dan kirim bukti transfernya ya. Terima kasih!"))</f>
        <v/>
      </c>
      <c r="L27" s="9">
        <f>IFERROR(INDEX('Rekap Order'!$U$2:$U$501,MATCH(ROW()-1,'Rekap Order'!$V$2:$V$501,0)),"")</f>
        <v/>
      </c>
    </row>
    <row r="28">
      <c r="A28" s="31">
        <f>IF($L28="","",ROW()-1)</f>
        <v/>
      </c>
      <c r="B28" s="31">
        <f>IF($L28="","",INDEX('Rekap Order'!$C$2:$C$501,MATCH(ROW()-1,'Rekap Order'!$V$2:$V$501,0)))</f>
        <v/>
      </c>
      <c r="C28" s="31">
        <f>IF($L28="","",INDEX('Rekap Order'!$D$2:$D$501,MATCH(ROW()-1,'Rekap Order'!$V$2:$V$501,0))&amp;"")</f>
        <v/>
      </c>
      <c r="D28" s="16">
        <f>IF($L28="","",SUMIF('Rekap Order'!$U$2:$U$501,$L28,'Rekap Order'!$G$2:$G$501))</f>
        <v/>
      </c>
      <c r="E28" s="17">
        <f>IF($L28="","",SUMIF('Rekap Order'!$U$2:$U$501,$L28,'Rekap Order'!$J$2:$J$501))</f>
        <v/>
      </c>
      <c r="F28" s="17">
        <f>IF($L28="","",SUMIF('Rekap Order'!$U$2:$U$501,$L28,'Rekap Order'!$K$2:$K$501))</f>
        <v/>
      </c>
      <c r="G28" s="17">
        <f>IF($L28="","",SUMIF('Rekap Order'!$U$2:$U$501,$L28,'Rekap Order'!$O$2:$O$501))</f>
        <v/>
      </c>
      <c r="H28" s="17">
        <f>IF($L28="","",SUMIF('Rekap Order'!$U$2:$U$501,$L28,'Rekap Order'!$R$2:$R$501))</f>
        <v/>
      </c>
      <c r="I28" s="17">
        <f>IF($L28="","",SUMIF('Rekap Order'!$U$2:$U$501,$L28,'Rekap Order'!$L$2:$L$501)+SUMIFS('Rekap Order'!$O$2:$O$501,'Rekap Order'!$U$2:$U$501,$L28,'Rekap Order'!$M$2:$M$501,"&lt;&gt;Lunas"))</f>
        <v/>
      </c>
      <c r="J28" s="31">
        <f>IF($L28="","",IF(I28&lt;=0,"Lunas",IF(F28&gt;0,"DP","Belum bayar")))</f>
        <v/>
      </c>
      <c r="K28" s="31">
        <f>IF($L28="","",IF(I28&lt;=0,"","Halo Kak "&amp;B28&amp;", pesanan jastip kamu sudah siap dikirim. Total pelunasan Rp"&amp;FIXED(I28,0)&amp;" (sisa harga barang + ongkir). Mohon transfer paling lambat "&amp;Trip!$B$7&amp;" hari dan kirim bukti transfernya ya. Terima kasih!"))</f>
        <v/>
      </c>
      <c r="L28" s="9">
        <f>IFERROR(INDEX('Rekap Order'!$U$2:$U$501,MATCH(ROW()-1,'Rekap Order'!$V$2:$V$501,0)),"")</f>
        <v/>
      </c>
    </row>
    <row r="29">
      <c r="A29" s="31">
        <f>IF($L29="","",ROW()-1)</f>
        <v/>
      </c>
      <c r="B29" s="31">
        <f>IF($L29="","",INDEX('Rekap Order'!$C$2:$C$501,MATCH(ROW()-1,'Rekap Order'!$V$2:$V$501,0)))</f>
        <v/>
      </c>
      <c r="C29" s="31">
        <f>IF($L29="","",INDEX('Rekap Order'!$D$2:$D$501,MATCH(ROW()-1,'Rekap Order'!$V$2:$V$501,0))&amp;"")</f>
        <v/>
      </c>
      <c r="D29" s="16">
        <f>IF($L29="","",SUMIF('Rekap Order'!$U$2:$U$501,$L29,'Rekap Order'!$G$2:$G$501))</f>
        <v/>
      </c>
      <c r="E29" s="17">
        <f>IF($L29="","",SUMIF('Rekap Order'!$U$2:$U$501,$L29,'Rekap Order'!$J$2:$J$501))</f>
        <v/>
      </c>
      <c r="F29" s="17">
        <f>IF($L29="","",SUMIF('Rekap Order'!$U$2:$U$501,$L29,'Rekap Order'!$K$2:$K$501))</f>
        <v/>
      </c>
      <c r="G29" s="17">
        <f>IF($L29="","",SUMIF('Rekap Order'!$U$2:$U$501,$L29,'Rekap Order'!$O$2:$O$501))</f>
        <v/>
      </c>
      <c r="H29" s="17">
        <f>IF($L29="","",SUMIF('Rekap Order'!$U$2:$U$501,$L29,'Rekap Order'!$R$2:$R$501))</f>
        <v/>
      </c>
      <c r="I29" s="17">
        <f>IF($L29="","",SUMIF('Rekap Order'!$U$2:$U$501,$L29,'Rekap Order'!$L$2:$L$501)+SUMIFS('Rekap Order'!$O$2:$O$501,'Rekap Order'!$U$2:$U$501,$L29,'Rekap Order'!$M$2:$M$501,"&lt;&gt;Lunas"))</f>
        <v/>
      </c>
      <c r="J29" s="31">
        <f>IF($L29="","",IF(I29&lt;=0,"Lunas",IF(F29&gt;0,"DP","Belum bayar")))</f>
        <v/>
      </c>
      <c r="K29" s="31">
        <f>IF($L29="","",IF(I29&lt;=0,"","Halo Kak "&amp;B29&amp;", pesanan jastip kamu sudah siap dikirim. Total pelunasan Rp"&amp;FIXED(I29,0)&amp;" (sisa harga barang + ongkir). Mohon transfer paling lambat "&amp;Trip!$B$7&amp;" hari dan kirim bukti transfernya ya. Terima kasih!"))</f>
        <v/>
      </c>
      <c r="L29" s="9">
        <f>IFERROR(INDEX('Rekap Order'!$U$2:$U$501,MATCH(ROW()-1,'Rekap Order'!$V$2:$V$501,0)),"")</f>
        <v/>
      </c>
    </row>
    <row r="30">
      <c r="A30" s="31">
        <f>IF($L30="","",ROW()-1)</f>
        <v/>
      </c>
      <c r="B30" s="31">
        <f>IF($L30="","",INDEX('Rekap Order'!$C$2:$C$501,MATCH(ROW()-1,'Rekap Order'!$V$2:$V$501,0)))</f>
        <v/>
      </c>
      <c r="C30" s="31">
        <f>IF($L30="","",INDEX('Rekap Order'!$D$2:$D$501,MATCH(ROW()-1,'Rekap Order'!$V$2:$V$501,0))&amp;"")</f>
        <v/>
      </c>
      <c r="D30" s="16">
        <f>IF($L30="","",SUMIF('Rekap Order'!$U$2:$U$501,$L30,'Rekap Order'!$G$2:$G$501))</f>
        <v/>
      </c>
      <c r="E30" s="17">
        <f>IF($L30="","",SUMIF('Rekap Order'!$U$2:$U$501,$L30,'Rekap Order'!$J$2:$J$501))</f>
        <v/>
      </c>
      <c r="F30" s="17">
        <f>IF($L30="","",SUMIF('Rekap Order'!$U$2:$U$501,$L30,'Rekap Order'!$K$2:$K$501))</f>
        <v/>
      </c>
      <c r="G30" s="17">
        <f>IF($L30="","",SUMIF('Rekap Order'!$U$2:$U$501,$L30,'Rekap Order'!$O$2:$O$501))</f>
        <v/>
      </c>
      <c r="H30" s="17">
        <f>IF($L30="","",SUMIF('Rekap Order'!$U$2:$U$501,$L30,'Rekap Order'!$R$2:$R$501))</f>
        <v/>
      </c>
      <c r="I30" s="17">
        <f>IF($L30="","",SUMIF('Rekap Order'!$U$2:$U$501,$L30,'Rekap Order'!$L$2:$L$501)+SUMIFS('Rekap Order'!$O$2:$O$501,'Rekap Order'!$U$2:$U$501,$L30,'Rekap Order'!$M$2:$M$501,"&lt;&gt;Lunas"))</f>
        <v/>
      </c>
      <c r="J30" s="31">
        <f>IF($L30="","",IF(I30&lt;=0,"Lunas",IF(F30&gt;0,"DP","Belum bayar")))</f>
        <v/>
      </c>
      <c r="K30" s="31">
        <f>IF($L30="","",IF(I30&lt;=0,"","Halo Kak "&amp;B30&amp;", pesanan jastip kamu sudah siap dikirim. Total pelunasan Rp"&amp;FIXED(I30,0)&amp;" (sisa harga barang + ongkir). Mohon transfer paling lambat "&amp;Trip!$B$7&amp;" hari dan kirim bukti transfernya ya. Terima kasih!"))</f>
        <v/>
      </c>
      <c r="L30" s="9">
        <f>IFERROR(INDEX('Rekap Order'!$U$2:$U$501,MATCH(ROW()-1,'Rekap Order'!$V$2:$V$501,0)),"")</f>
        <v/>
      </c>
    </row>
    <row r="31">
      <c r="A31" s="31">
        <f>IF($L31="","",ROW()-1)</f>
        <v/>
      </c>
      <c r="B31" s="31">
        <f>IF($L31="","",INDEX('Rekap Order'!$C$2:$C$501,MATCH(ROW()-1,'Rekap Order'!$V$2:$V$501,0)))</f>
        <v/>
      </c>
      <c r="C31" s="31">
        <f>IF($L31="","",INDEX('Rekap Order'!$D$2:$D$501,MATCH(ROW()-1,'Rekap Order'!$V$2:$V$501,0))&amp;"")</f>
        <v/>
      </c>
      <c r="D31" s="16">
        <f>IF($L31="","",SUMIF('Rekap Order'!$U$2:$U$501,$L31,'Rekap Order'!$G$2:$G$501))</f>
        <v/>
      </c>
      <c r="E31" s="17">
        <f>IF($L31="","",SUMIF('Rekap Order'!$U$2:$U$501,$L31,'Rekap Order'!$J$2:$J$501))</f>
        <v/>
      </c>
      <c r="F31" s="17">
        <f>IF($L31="","",SUMIF('Rekap Order'!$U$2:$U$501,$L31,'Rekap Order'!$K$2:$K$501))</f>
        <v/>
      </c>
      <c r="G31" s="17">
        <f>IF($L31="","",SUMIF('Rekap Order'!$U$2:$U$501,$L31,'Rekap Order'!$O$2:$O$501))</f>
        <v/>
      </c>
      <c r="H31" s="17">
        <f>IF($L31="","",SUMIF('Rekap Order'!$U$2:$U$501,$L31,'Rekap Order'!$R$2:$R$501))</f>
        <v/>
      </c>
      <c r="I31" s="17">
        <f>IF($L31="","",SUMIF('Rekap Order'!$U$2:$U$501,$L31,'Rekap Order'!$L$2:$L$501)+SUMIFS('Rekap Order'!$O$2:$O$501,'Rekap Order'!$U$2:$U$501,$L31,'Rekap Order'!$M$2:$M$501,"&lt;&gt;Lunas"))</f>
        <v/>
      </c>
      <c r="J31" s="31">
        <f>IF($L31="","",IF(I31&lt;=0,"Lunas",IF(F31&gt;0,"DP","Belum bayar")))</f>
        <v/>
      </c>
      <c r="K31" s="31">
        <f>IF($L31="","",IF(I31&lt;=0,"","Halo Kak "&amp;B31&amp;", pesanan jastip kamu sudah siap dikirim. Total pelunasan Rp"&amp;FIXED(I31,0)&amp;" (sisa harga barang + ongkir). Mohon transfer paling lambat "&amp;Trip!$B$7&amp;" hari dan kirim bukti transfernya ya. Terima kasih!"))</f>
        <v/>
      </c>
      <c r="L31" s="9">
        <f>IFERROR(INDEX('Rekap Order'!$U$2:$U$501,MATCH(ROW()-1,'Rekap Order'!$V$2:$V$501,0)),"")</f>
        <v/>
      </c>
    </row>
    <row r="32">
      <c r="A32" s="31">
        <f>IF($L32="","",ROW()-1)</f>
        <v/>
      </c>
      <c r="B32" s="31">
        <f>IF($L32="","",INDEX('Rekap Order'!$C$2:$C$501,MATCH(ROW()-1,'Rekap Order'!$V$2:$V$501,0)))</f>
        <v/>
      </c>
      <c r="C32" s="31">
        <f>IF($L32="","",INDEX('Rekap Order'!$D$2:$D$501,MATCH(ROW()-1,'Rekap Order'!$V$2:$V$501,0))&amp;"")</f>
        <v/>
      </c>
      <c r="D32" s="16">
        <f>IF($L32="","",SUMIF('Rekap Order'!$U$2:$U$501,$L32,'Rekap Order'!$G$2:$G$501))</f>
        <v/>
      </c>
      <c r="E32" s="17">
        <f>IF($L32="","",SUMIF('Rekap Order'!$U$2:$U$501,$L32,'Rekap Order'!$J$2:$J$501))</f>
        <v/>
      </c>
      <c r="F32" s="17">
        <f>IF($L32="","",SUMIF('Rekap Order'!$U$2:$U$501,$L32,'Rekap Order'!$K$2:$K$501))</f>
        <v/>
      </c>
      <c r="G32" s="17">
        <f>IF($L32="","",SUMIF('Rekap Order'!$U$2:$U$501,$L32,'Rekap Order'!$O$2:$O$501))</f>
        <v/>
      </c>
      <c r="H32" s="17">
        <f>IF($L32="","",SUMIF('Rekap Order'!$U$2:$U$501,$L32,'Rekap Order'!$R$2:$R$501))</f>
        <v/>
      </c>
      <c r="I32" s="17">
        <f>IF($L32="","",SUMIF('Rekap Order'!$U$2:$U$501,$L32,'Rekap Order'!$L$2:$L$501)+SUMIFS('Rekap Order'!$O$2:$O$501,'Rekap Order'!$U$2:$U$501,$L32,'Rekap Order'!$M$2:$M$501,"&lt;&gt;Lunas"))</f>
        <v/>
      </c>
      <c r="J32" s="31">
        <f>IF($L32="","",IF(I32&lt;=0,"Lunas",IF(F32&gt;0,"DP","Belum bayar")))</f>
        <v/>
      </c>
      <c r="K32" s="31">
        <f>IF($L32="","",IF(I32&lt;=0,"","Halo Kak "&amp;B32&amp;", pesanan jastip kamu sudah siap dikirim. Total pelunasan Rp"&amp;FIXED(I32,0)&amp;" (sisa harga barang + ongkir). Mohon transfer paling lambat "&amp;Trip!$B$7&amp;" hari dan kirim bukti transfernya ya. Terima kasih!"))</f>
        <v/>
      </c>
      <c r="L32" s="9">
        <f>IFERROR(INDEX('Rekap Order'!$U$2:$U$501,MATCH(ROW()-1,'Rekap Order'!$V$2:$V$501,0)),"")</f>
        <v/>
      </c>
    </row>
    <row r="33">
      <c r="A33" s="31">
        <f>IF($L33="","",ROW()-1)</f>
        <v/>
      </c>
      <c r="B33" s="31">
        <f>IF($L33="","",INDEX('Rekap Order'!$C$2:$C$501,MATCH(ROW()-1,'Rekap Order'!$V$2:$V$501,0)))</f>
        <v/>
      </c>
      <c r="C33" s="31">
        <f>IF($L33="","",INDEX('Rekap Order'!$D$2:$D$501,MATCH(ROW()-1,'Rekap Order'!$V$2:$V$501,0))&amp;"")</f>
        <v/>
      </c>
      <c r="D33" s="16">
        <f>IF($L33="","",SUMIF('Rekap Order'!$U$2:$U$501,$L33,'Rekap Order'!$G$2:$G$501))</f>
        <v/>
      </c>
      <c r="E33" s="17">
        <f>IF($L33="","",SUMIF('Rekap Order'!$U$2:$U$501,$L33,'Rekap Order'!$J$2:$J$501))</f>
        <v/>
      </c>
      <c r="F33" s="17">
        <f>IF($L33="","",SUMIF('Rekap Order'!$U$2:$U$501,$L33,'Rekap Order'!$K$2:$K$501))</f>
        <v/>
      </c>
      <c r="G33" s="17">
        <f>IF($L33="","",SUMIF('Rekap Order'!$U$2:$U$501,$L33,'Rekap Order'!$O$2:$O$501))</f>
        <v/>
      </c>
      <c r="H33" s="17">
        <f>IF($L33="","",SUMIF('Rekap Order'!$U$2:$U$501,$L33,'Rekap Order'!$R$2:$R$501))</f>
        <v/>
      </c>
      <c r="I33" s="17">
        <f>IF($L33="","",SUMIF('Rekap Order'!$U$2:$U$501,$L33,'Rekap Order'!$L$2:$L$501)+SUMIFS('Rekap Order'!$O$2:$O$501,'Rekap Order'!$U$2:$U$501,$L33,'Rekap Order'!$M$2:$M$501,"&lt;&gt;Lunas"))</f>
        <v/>
      </c>
      <c r="J33" s="31">
        <f>IF($L33="","",IF(I33&lt;=0,"Lunas",IF(F33&gt;0,"DP","Belum bayar")))</f>
        <v/>
      </c>
      <c r="K33" s="31">
        <f>IF($L33="","",IF(I33&lt;=0,"","Halo Kak "&amp;B33&amp;", pesanan jastip kamu sudah siap dikirim. Total pelunasan Rp"&amp;FIXED(I33,0)&amp;" (sisa harga barang + ongkir). Mohon transfer paling lambat "&amp;Trip!$B$7&amp;" hari dan kirim bukti transfernya ya. Terima kasih!"))</f>
        <v/>
      </c>
      <c r="L33" s="9">
        <f>IFERROR(INDEX('Rekap Order'!$U$2:$U$501,MATCH(ROW()-1,'Rekap Order'!$V$2:$V$501,0)),"")</f>
        <v/>
      </c>
    </row>
    <row r="34">
      <c r="A34" s="31">
        <f>IF($L34="","",ROW()-1)</f>
        <v/>
      </c>
      <c r="B34" s="31">
        <f>IF($L34="","",INDEX('Rekap Order'!$C$2:$C$501,MATCH(ROW()-1,'Rekap Order'!$V$2:$V$501,0)))</f>
        <v/>
      </c>
      <c r="C34" s="31">
        <f>IF($L34="","",INDEX('Rekap Order'!$D$2:$D$501,MATCH(ROW()-1,'Rekap Order'!$V$2:$V$501,0))&amp;"")</f>
        <v/>
      </c>
      <c r="D34" s="16">
        <f>IF($L34="","",SUMIF('Rekap Order'!$U$2:$U$501,$L34,'Rekap Order'!$G$2:$G$501))</f>
        <v/>
      </c>
      <c r="E34" s="17">
        <f>IF($L34="","",SUMIF('Rekap Order'!$U$2:$U$501,$L34,'Rekap Order'!$J$2:$J$501))</f>
        <v/>
      </c>
      <c r="F34" s="17">
        <f>IF($L34="","",SUMIF('Rekap Order'!$U$2:$U$501,$L34,'Rekap Order'!$K$2:$K$501))</f>
        <v/>
      </c>
      <c r="G34" s="17">
        <f>IF($L34="","",SUMIF('Rekap Order'!$U$2:$U$501,$L34,'Rekap Order'!$O$2:$O$501))</f>
        <v/>
      </c>
      <c r="H34" s="17">
        <f>IF($L34="","",SUMIF('Rekap Order'!$U$2:$U$501,$L34,'Rekap Order'!$R$2:$R$501))</f>
        <v/>
      </c>
      <c r="I34" s="17">
        <f>IF($L34="","",SUMIF('Rekap Order'!$U$2:$U$501,$L34,'Rekap Order'!$L$2:$L$501)+SUMIFS('Rekap Order'!$O$2:$O$501,'Rekap Order'!$U$2:$U$501,$L34,'Rekap Order'!$M$2:$M$501,"&lt;&gt;Lunas"))</f>
        <v/>
      </c>
      <c r="J34" s="31">
        <f>IF($L34="","",IF(I34&lt;=0,"Lunas",IF(F34&gt;0,"DP","Belum bayar")))</f>
        <v/>
      </c>
      <c r="K34" s="31">
        <f>IF($L34="","",IF(I34&lt;=0,"","Halo Kak "&amp;B34&amp;", pesanan jastip kamu sudah siap dikirim. Total pelunasan Rp"&amp;FIXED(I34,0)&amp;" (sisa harga barang + ongkir). Mohon transfer paling lambat "&amp;Trip!$B$7&amp;" hari dan kirim bukti transfernya ya. Terima kasih!"))</f>
        <v/>
      </c>
      <c r="L34" s="9">
        <f>IFERROR(INDEX('Rekap Order'!$U$2:$U$501,MATCH(ROW()-1,'Rekap Order'!$V$2:$V$501,0)),"")</f>
        <v/>
      </c>
    </row>
    <row r="35">
      <c r="A35" s="31">
        <f>IF($L35="","",ROW()-1)</f>
        <v/>
      </c>
      <c r="B35" s="31">
        <f>IF($L35="","",INDEX('Rekap Order'!$C$2:$C$501,MATCH(ROW()-1,'Rekap Order'!$V$2:$V$501,0)))</f>
        <v/>
      </c>
      <c r="C35" s="31">
        <f>IF($L35="","",INDEX('Rekap Order'!$D$2:$D$501,MATCH(ROW()-1,'Rekap Order'!$V$2:$V$501,0))&amp;"")</f>
        <v/>
      </c>
      <c r="D35" s="16">
        <f>IF($L35="","",SUMIF('Rekap Order'!$U$2:$U$501,$L35,'Rekap Order'!$G$2:$G$501))</f>
        <v/>
      </c>
      <c r="E35" s="17">
        <f>IF($L35="","",SUMIF('Rekap Order'!$U$2:$U$501,$L35,'Rekap Order'!$J$2:$J$501))</f>
        <v/>
      </c>
      <c r="F35" s="17">
        <f>IF($L35="","",SUMIF('Rekap Order'!$U$2:$U$501,$L35,'Rekap Order'!$K$2:$K$501))</f>
        <v/>
      </c>
      <c r="G35" s="17">
        <f>IF($L35="","",SUMIF('Rekap Order'!$U$2:$U$501,$L35,'Rekap Order'!$O$2:$O$501))</f>
        <v/>
      </c>
      <c r="H35" s="17">
        <f>IF($L35="","",SUMIF('Rekap Order'!$U$2:$U$501,$L35,'Rekap Order'!$R$2:$R$501))</f>
        <v/>
      </c>
      <c r="I35" s="17">
        <f>IF($L35="","",SUMIF('Rekap Order'!$U$2:$U$501,$L35,'Rekap Order'!$L$2:$L$501)+SUMIFS('Rekap Order'!$O$2:$O$501,'Rekap Order'!$U$2:$U$501,$L35,'Rekap Order'!$M$2:$M$501,"&lt;&gt;Lunas"))</f>
        <v/>
      </c>
      <c r="J35" s="31">
        <f>IF($L35="","",IF(I35&lt;=0,"Lunas",IF(F35&gt;0,"DP","Belum bayar")))</f>
        <v/>
      </c>
      <c r="K35" s="31">
        <f>IF($L35="","",IF(I35&lt;=0,"","Halo Kak "&amp;B35&amp;", pesanan jastip kamu sudah siap dikirim. Total pelunasan Rp"&amp;FIXED(I35,0)&amp;" (sisa harga barang + ongkir). Mohon transfer paling lambat "&amp;Trip!$B$7&amp;" hari dan kirim bukti transfernya ya. Terima kasih!"))</f>
        <v/>
      </c>
      <c r="L35" s="9">
        <f>IFERROR(INDEX('Rekap Order'!$U$2:$U$501,MATCH(ROW()-1,'Rekap Order'!$V$2:$V$501,0)),"")</f>
        <v/>
      </c>
    </row>
    <row r="36">
      <c r="A36" s="31">
        <f>IF($L36="","",ROW()-1)</f>
        <v/>
      </c>
      <c r="B36" s="31">
        <f>IF($L36="","",INDEX('Rekap Order'!$C$2:$C$501,MATCH(ROW()-1,'Rekap Order'!$V$2:$V$501,0)))</f>
        <v/>
      </c>
      <c r="C36" s="31">
        <f>IF($L36="","",INDEX('Rekap Order'!$D$2:$D$501,MATCH(ROW()-1,'Rekap Order'!$V$2:$V$501,0))&amp;"")</f>
        <v/>
      </c>
      <c r="D36" s="16">
        <f>IF($L36="","",SUMIF('Rekap Order'!$U$2:$U$501,$L36,'Rekap Order'!$G$2:$G$501))</f>
        <v/>
      </c>
      <c r="E36" s="17">
        <f>IF($L36="","",SUMIF('Rekap Order'!$U$2:$U$501,$L36,'Rekap Order'!$J$2:$J$501))</f>
        <v/>
      </c>
      <c r="F36" s="17">
        <f>IF($L36="","",SUMIF('Rekap Order'!$U$2:$U$501,$L36,'Rekap Order'!$K$2:$K$501))</f>
        <v/>
      </c>
      <c r="G36" s="17">
        <f>IF($L36="","",SUMIF('Rekap Order'!$U$2:$U$501,$L36,'Rekap Order'!$O$2:$O$501))</f>
        <v/>
      </c>
      <c r="H36" s="17">
        <f>IF($L36="","",SUMIF('Rekap Order'!$U$2:$U$501,$L36,'Rekap Order'!$R$2:$R$501))</f>
        <v/>
      </c>
      <c r="I36" s="17">
        <f>IF($L36="","",SUMIF('Rekap Order'!$U$2:$U$501,$L36,'Rekap Order'!$L$2:$L$501)+SUMIFS('Rekap Order'!$O$2:$O$501,'Rekap Order'!$U$2:$U$501,$L36,'Rekap Order'!$M$2:$M$501,"&lt;&gt;Lunas"))</f>
        <v/>
      </c>
      <c r="J36" s="31">
        <f>IF($L36="","",IF(I36&lt;=0,"Lunas",IF(F36&gt;0,"DP","Belum bayar")))</f>
        <v/>
      </c>
      <c r="K36" s="31">
        <f>IF($L36="","",IF(I36&lt;=0,"","Halo Kak "&amp;B36&amp;", pesanan jastip kamu sudah siap dikirim. Total pelunasan Rp"&amp;FIXED(I36,0)&amp;" (sisa harga barang + ongkir). Mohon transfer paling lambat "&amp;Trip!$B$7&amp;" hari dan kirim bukti transfernya ya. Terima kasih!"))</f>
        <v/>
      </c>
      <c r="L36" s="9">
        <f>IFERROR(INDEX('Rekap Order'!$U$2:$U$501,MATCH(ROW()-1,'Rekap Order'!$V$2:$V$501,0)),"")</f>
        <v/>
      </c>
    </row>
    <row r="37">
      <c r="A37" s="31">
        <f>IF($L37="","",ROW()-1)</f>
        <v/>
      </c>
      <c r="B37" s="31">
        <f>IF($L37="","",INDEX('Rekap Order'!$C$2:$C$501,MATCH(ROW()-1,'Rekap Order'!$V$2:$V$501,0)))</f>
        <v/>
      </c>
      <c r="C37" s="31">
        <f>IF($L37="","",INDEX('Rekap Order'!$D$2:$D$501,MATCH(ROW()-1,'Rekap Order'!$V$2:$V$501,0))&amp;"")</f>
        <v/>
      </c>
      <c r="D37" s="16">
        <f>IF($L37="","",SUMIF('Rekap Order'!$U$2:$U$501,$L37,'Rekap Order'!$G$2:$G$501))</f>
        <v/>
      </c>
      <c r="E37" s="17">
        <f>IF($L37="","",SUMIF('Rekap Order'!$U$2:$U$501,$L37,'Rekap Order'!$J$2:$J$501))</f>
        <v/>
      </c>
      <c r="F37" s="17">
        <f>IF($L37="","",SUMIF('Rekap Order'!$U$2:$U$501,$L37,'Rekap Order'!$K$2:$K$501))</f>
        <v/>
      </c>
      <c r="G37" s="17">
        <f>IF($L37="","",SUMIF('Rekap Order'!$U$2:$U$501,$L37,'Rekap Order'!$O$2:$O$501))</f>
        <v/>
      </c>
      <c r="H37" s="17">
        <f>IF($L37="","",SUMIF('Rekap Order'!$U$2:$U$501,$L37,'Rekap Order'!$R$2:$R$501))</f>
        <v/>
      </c>
      <c r="I37" s="17">
        <f>IF($L37="","",SUMIF('Rekap Order'!$U$2:$U$501,$L37,'Rekap Order'!$L$2:$L$501)+SUMIFS('Rekap Order'!$O$2:$O$501,'Rekap Order'!$U$2:$U$501,$L37,'Rekap Order'!$M$2:$M$501,"&lt;&gt;Lunas"))</f>
        <v/>
      </c>
      <c r="J37" s="31">
        <f>IF($L37="","",IF(I37&lt;=0,"Lunas",IF(F37&gt;0,"DP","Belum bayar")))</f>
        <v/>
      </c>
      <c r="K37" s="31">
        <f>IF($L37="","",IF(I37&lt;=0,"","Halo Kak "&amp;B37&amp;", pesanan jastip kamu sudah siap dikirim. Total pelunasan Rp"&amp;FIXED(I37,0)&amp;" (sisa harga barang + ongkir). Mohon transfer paling lambat "&amp;Trip!$B$7&amp;" hari dan kirim bukti transfernya ya. Terima kasih!"))</f>
        <v/>
      </c>
      <c r="L37" s="9">
        <f>IFERROR(INDEX('Rekap Order'!$U$2:$U$501,MATCH(ROW()-1,'Rekap Order'!$V$2:$V$501,0)),"")</f>
        <v/>
      </c>
    </row>
    <row r="38">
      <c r="A38" s="31">
        <f>IF($L38="","",ROW()-1)</f>
        <v/>
      </c>
      <c r="B38" s="31">
        <f>IF($L38="","",INDEX('Rekap Order'!$C$2:$C$501,MATCH(ROW()-1,'Rekap Order'!$V$2:$V$501,0)))</f>
        <v/>
      </c>
      <c r="C38" s="31">
        <f>IF($L38="","",INDEX('Rekap Order'!$D$2:$D$501,MATCH(ROW()-1,'Rekap Order'!$V$2:$V$501,0))&amp;"")</f>
        <v/>
      </c>
      <c r="D38" s="16">
        <f>IF($L38="","",SUMIF('Rekap Order'!$U$2:$U$501,$L38,'Rekap Order'!$G$2:$G$501))</f>
        <v/>
      </c>
      <c r="E38" s="17">
        <f>IF($L38="","",SUMIF('Rekap Order'!$U$2:$U$501,$L38,'Rekap Order'!$J$2:$J$501))</f>
        <v/>
      </c>
      <c r="F38" s="17">
        <f>IF($L38="","",SUMIF('Rekap Order'!$U$2:$U$501,$L38,'Rekap Order'!$K$2:$K$501))</f>
        <v/>
      </c>
      <c r="G38" s="17">
        <f>IF($L38="","",SUMIF('Rekap Order'!$U$2:$U$501,$L38,'Rekap Order'!$O$2:$O$501))</f>
        <v/>
      </c>
      <c r="H38" s="17">
        <f>IF($L38="","",SUMIF('Rekap Order'!$U$2:$U$501,$L38,'Rekap Order'!$R$2:$R$501))</f>
        <v/>
      </c>
      <c r="I38" s="17">
        <f>IF($L38="","",SUMIF('Rekap Order'!$U$2:$U$501,$L38,'Rekap Order'!$L$2:$L$501)+SUMIFS('Rekap Order'!$O$2:$O$501,'Rekap Order'!$U$2:$U$501,$L38,'Rekap Order'!$M$2:$M$501,"&lt;&gt;Lunas"))</f>
        <v/>
      </c>
      <c r="J38" s="31">
        <f>IF($L38="","",IF(I38&lt;=0,"Lunas",IF(F38&gt;0,"DP","Belum bayar")))</f>
        <v/>
      </c>
      <c r="K38" s="31">
        <f>IF($L38="","",IF(I38&lt;=0,"","Halo Kak "&amp;B38&amp;", pesanan jastip kamu sudah siap dikirim. Total pelunasan Rp"&amp;FIXED(I38,0)&amp;" (sisa harga barang + ongkir). Mohon transfer paling lambat "&amp;Trip!$B$7&amp;" hari dan kirim bukti transfernya ya. Terima kasih!"))</f>
        <v/>
      </c>
      <c r="L38" s="9">
        <f>IFERROR(INDEX('Rekap Order'!$U$2:$U$501,MATCH(ROW()-1,'Rekap Order'!$V$2:$V$501,0)),"")</f>
        <v/>
      </c>
    </row>
    <row r="39">
      <c r="A39" s="31">
        <f>IF($L39="","",ROW()-1)</f>
        <v/>
      </c>
      <c r="B39" s="31">
        <f>IF($L39="","",INDEX('Rekap Order'!$C$2:$C$501,MATCH(ROW()-1,'Rekap Order'!$V$2:$V$501,0)))</f>
        <v/>
      </c>
      <c r="C39" s="31">
        <f>IF($L39="","",INDEX('Rekap Order'!$D$2:$D$501,MATCH(ROW()-1,'Rekap Order'!$V$2:$V$501,0))&amp;"")</f>
        <v/>
      </c>
      <c r="D39" s="16">
        <f>IF($L39="","",SUMIF('Rekap Order'!$U$2:$U$501,$L39,'Rekap Order'!$G$2:$G$501))</f>
        <v/>
      </c>
      <c r="E39" s="17">
        <f>IF($L39="","",SUMIF('Rekap Order'!$U$2:$U$501,$L39,'Rekap Order'!$J$2:$J$501))</f>
        <v/>
      </c>
      <c r="F39" s="17">
        <f>IF($L39="","",SUMIF('Rekap Order'!$U$2:$U$501,$L39,'Rekap Order'!$K$2:$K$501))</f>
        <v/>
      </c>
      <c r="G39" s="17">
        <f>IF($L39="","",SUMIF('Rekap Order'!$U$2:$U$501,$L39,'Rekap Order'!$O$2:$O$501))</f>
        <v/>
      </c>
      <c r="H39" s="17">
        <f>IF($L39="","",SUMIF('Rekap Order'!$U$2:$U$501,$L39,'Rekap Order'!$R$2:$R$501))</f>
        <v/>
      </c>
      <c r="I39" s="17">
        <f>IF($L39="","",SUMIF('Rekap Order'!$U$2:$U$501,$L39,'Rekap Order'!$L$2:$L$501)+SUMIFS('Rekap Order'!$O$2:$O$501,'Rekap Order'!$U$2:$U$501,$L39,'Rekap Order'!$M$2:$M$501,"&lt;&gt;Lunas"))</f>
        <v/>
      </c>
      <c r="J39" s="31">
        <f>IF($L39="","",IF(I39&lt;=0,"Lunas",IF(F39&gt;0,"DP","Belum bayar")))</f>
        <v/>
      </c>
      <c r="K39" s="31">
        <f>IF($L39="","",IF(I39&lt;=0,"","Halo Kak "&amp;B39&amp;", pesanan jastip kamu sudah siap dikirim. Total pelunasan Rp"&amp;FIXED(I39,0)&amp;" (sisa harga barang + ongkir). Mohon transfer paling lambat "&amp;Trip!$B$7&amp;" hari dan kirim bukti transfernya ya. Terima kasih!"))</f>
        <v/>
      </c>
      <c r="L39" s="9">
        <f>IFERROR(INDEX('Rekap Order'!$U$2:$U$501,MATCH(ROW()-1,'Rekap Order'!$V$2:$V$501,0)),"")</f>
        <v/>
      </c>
    </row>
    <row r="40">
      <c r="A40" s="31">
        <f>IF($L40="","",ROW()-1)</f>
        <v/>
      </c>
      <c r="B40" s="31">
        <f>IF($L40="","",INDEX('Rekap Order'!$C$2:$C$501,MATCH(ROW()-1,'Rekap Order'!$V$2:$V$501,0)))</f>
        <v/>
      </c>
      <c r="C40" s="31">
        <f>IF($L40="","",INDEX('Rekap Order'!$D$2:$D$501,MATCH(ROW()-1,'Rekap Order'!$V$2:$V$501,0))&amp;"")</f>
        <v/>
      </c>
      <c r="D40" s="16">
        <f>IF($L40="","",SUMIF('Rekap Order'!$U$2:$U$501,$L40,'Rekap Order'!$G$2:$G$501))</f>
        <v/>
      </c>
      <c r="E40" s="17">
        <f>IF($L40="","",SUMIF('Rekap Order'!$U$2:$U$501,$L40,'Rekap Order'!$J$2:$J$501))</f>
        <v/>
      </c>
      <c r="F40" s="17">
        <f>IF($L40="","",SUMIF('Rekap Order'!$U$2:$U$501,$L40,'Rekap Order'!$K$2:$K$501))</f>
        <v/>
      </c>
      <c r="G40" s="17">
        <f>IF($L40="","",SUMIF('Rekap Order'!$U$2:$U$501,$L40,'Rekap Order'!$O$2:$O$501))</f>
        <v/>
      </c>
      <c r="H40" s="17">
        <f>IF($L40="","",SUMIF('Rekap Order'!$U$2:$U$501,$L40,'Rekap Order'!$R$2:$R$501))</f>
        <v/>
      </c>
      <c r="I40" s="17">
        <f>IF($L40="","",SUMIF('Rekap Order'!$U$2:$U$501,$L40,'Rekap Order'!$L$2:$L$501)+SUMIFS('Rekap Order'!$O$2:$O$501,'Rekap Order'!$U$2:$U$501,$L40,'Rekap Order'!$M$2:$M$501,"&lt;&gt;Lunas"))</f>
        <v/>
      </c>
      <c r="J40" s="31">
        <f>IF($L40="","",IF(I40&lt;=0,"Lunas",IF(F40&gt;0,"DP","Belum bayar")))</f>
        <v/>
      </c>
      <c r="K40" s="31">
        <f>IF($L40="","",IF(I40&lt;=0,"","Halo Kak "&amp;B40&amp;", pesanan jastip kamu sudah siap dikirim. Total pelunasan Rp"&amp;FIXED(I40,0)&amp;" (sisa harga barang + ongkir). Mohon transfer paling lambat "&amp;Trip!$B$7&amp;" hari dan kirim bukti transfernya ya. Terima kasih!"))</f>
        <v/>
      </c>
      <c r="L40" s="9">
        <f>IFERROR(INDEX('Rekap Order'!$U$2:$U$501,MATCH(ROW()-1,'Rekap Order'!$V$2:$V$501,0)),"")</f>
        <v/>
      </c>
    </row>
    <row r="41">
      <c r="A41" s="31">
        <f>IF($L41="","",ROW()-1)</f>
        <v/>
      </c>
      <c r="B41" s="31">
        <f>IF($L41="","",INDEX('Rekap Order'!$C$2:$C$501,MATCH(ROW()-1,'Rekap Order'!$V$2:$V$501,0)))</f>
        <v/>
      </c>
      <c r="C41" s="31">
        <f>IF($L41="","",INDEX('Rekap Order'!$D$2:$D$501,MATCH(ROW()-1,'Rekap Order'!$V$2:$V$501,0))&amp;"")</f>
        <v/>
      </c>
      <c r="D41" s="16">
        <f>IF($L41="","",SUMIF('Rekap Order'!$U$2:$U$501,$L41,'Rekap Order'!$G$2:$G$501))</f>
        <v/>
      </c>
      <c r="E41" s="17">
        <f>IF($L41="","",SUMIF('Rekap Order'!$U$2:$U$501,$L41,'Rekap Order'!$J$2:$J$501))</f>
        <v/>
      </c>
      <c r="F41" s="17">
        <f>IF($L41="","",SUMIF('Rekap Order'!$U$2:$U$501,$L41,'Rekap Order'!$K$2:$K$501))</f>
        <v/>
      </c>
      <c r="G41" s="17">
        <f>IF($L41="","",SUMIF('Rekap Order'!$U$2:$U$501,$L41,'Rekap Order'!$O$2:$O$501))</f>
        <v/>
      </c>
      <c r="H41" s="17">
        <f>IF($L41="","",SUMIF('Rekap Order'!$U$2:$U$501,$L41,'Rekap Order'!$R$2:$R$501))</f>
        <v/>
      </c>
      <c r="I41" s="17">
        <f>IF($L41="","",SUMIF('Rekap Order'!$U$2:$U$501,$L41,'Rekap Order'!$L$2:$L$501)+SUMIFS('Rekap Order'!$O$2:$O$501,'Rekap Order'!$U$2:$U$501,$L41,'Rekap Order'!$M$2:$M$501,"&lt;&gt;Lunas"))</f>
        <v/>
      </c>
      <c r="J41" s="31">
        <f>IF($L41="","",IF(I41&lt;=0,"Lunas",IF(F41&gt;0,"DP","Belum bayar")))</f>
        <v/>
      </c>
      <c r="K41" s="31">
        <f>IF($L41="","",IF(I41&lt;=0,"","Halo Kak "&amp;B41&amp;", pesanan jastip kamu sudah siap dikirim. Total pelunasan Rp"&amp;FIXED(I41,0)&amp;" (sisa harga barang + ongkir). Mohon transfer paling lambat "&amp;Trip!$B$7&amp;" hari dan kirim bukti transfernya ya. Terima kasih!"))</f>
        <v/>
      </c>
      <c r="L41" s="9">
        <f>IFERROR(INDEX('Rekap Order'!$U$2:$U$501,MATCH(ROW()-1,'Rekap Order'!$V$2:$V$501,0)),"")</f>
        <v/>
      </c>
    </row>
    <row r="42">
      <c r="A42" s="31">
        <f>IF($L42="","",ROW()-1)</f>
        <v/>
      </c>
      <c r="B42" s="31">
        <f>IF($L42="","",INDEX('Rekap Order'!$C$2:$C$501,MATCH(ROW()-1,'Rekap Order'!$V$2:$V$501,0)))</f>
        <v/>
      </c>
      <c r="C42" s="31">
        <f>IF($L42="","",INDEX('Rekap Order'!$D$2:$D$501,MATCH(ROW()-1,'Rekap Order'!$V$2:$V$501,0))&amp;"")</f>
        <v/>
      </c>
      <c r="D42" s="16">
        <f>IF($L42="","",SUMIF('Rekap Order'!$U$2:$U$501,$L42,'Rekap Order'!$G$2:$G$501))</f>
        <v/>
      </c>
      <c r="E42" s="17">
        <f>IF($L42="","",SUMIF('Rekap Order'!$U$2:$U$501,$L42,'Rekap Order'!$J$2:$J$501))</f>
        <v/>
      </c>
      <c r="F42" s="17">
        <f>IF($L42="","",SUMIF('Rekap Order'!$U$2:$U$501,$L42,'Rekap Order'!$K$2:$K$501))</f>
        <v/>
      </c>
      <c r="G42" s="17">
        <f>IF($L42="","",SUMIF('Rekap Order'!$U$2:$U$501,$L42,'Rekap Order'!$O$2:$O$501))</f>
        <v/>
      </c>
      <c r="H42" s="17">
        <f>IF($L42="","",SUMIF('Rekap Order'!$U$2:$U$501,$L42,'Rekap Order'!$R$2:$R$501))</f>
        <v/>
      </c>
      <c r="I42" s="17">
        <f>IF($L42="","",SUMIF('Rekap Order'!$U$2:$U$501,$L42,'Rekap Order'!$L$2:$L$501)+SUMIFS('Rekap Order'!$O$2:$O$501,'Rekap Order'!$U$2:$U$501,$L42,'Rekap Order'!$M$2:$M$501,"&lt;&gt;Lunas"))</f>
        <v/>
      </c>
      <c r="J42" s="31">
        <f>IF($L42="","",IF(I42&lt;=0,"Lunas",IF(F42&gt;0,"DP","Belum bayar")))</f>
        <v/>
      </c>
      <c r="K42" s="31">
        <f>IF($L42="","",IF(I42&lt;=0,"","Halo Kak "&amp;B42&amp;", pesanan jastip kamu sudah siap dikirim. Total pelunasan Rp"&amp;FIXED(I42,0)&amp;" (sisa harga barang + ongkir). Mohon transfer paling lambat "&amp;Trip!$B$7&amp;" hari dan kirim bukti transfernya ya. Terima kasih!"))</f>
        <v/>
      </c>
      <c r="L42" s="9">
        <f>IFERROR(INDEX('Rekap Order'!$U$2:$U$501,MATCH(ROW()-1,'Rekap Order'!$V$2:$V$501,0)),"")</f>
        <v/>
      </c>
    </row>
    <row r="43">
      <c r="A43" s="31">
        <f>IF($L43="","",ROW()-1)</f>
        <v/>
      </c>
      <c r="B43" s="31">
        <f>IF($L43="","",INDEX('Rekap Order'!$C$2:$C$501,MATCH(ROW()-1,'Rekap Order'!$V$2:$V$501,0)))</f>
        <v/>
      </c>
      <c r="C43" s="31">
        <f>IF($L43="","",INDEX('Rekap Order'!$D$2:$D$501,MATCH(ROW()-1,'Rekap Order'!$V$2:$V$501,0))&amp;"")</f>
        <v/>
      </c>
      <c r="D43" s="16">
        <f>IF($L43="","",SUMIF('Rekap Order'!$U$2:$U$501,$L43,'Rekap Order'!$G$2:$G$501))</f>
        <v/>
      </c>
      <c r="E43" s="17">
        <f>IF($L43="","",SUMIF('Rekap Order'!$U$2:$U$501,$L43,'Rekap Order'!$J$2:$J$501))</f>
        <v/>
      </c>
      <c r="F43" s="17">
        <f>IF($L43="","",SUMIF('Rekap Order'!$U$2:$U$501,$L43,'Rekap Order'!$K$2:$K$501))</f>
        <v/>
      </c>
      <c r="G43" s="17">
        <f>IF($L43="","",SUMIF('Rekap Order'!$U$2:$U$501,$L43,'Rekap Order'!$O$2:$O$501))</f>
        <v/>
      </c>
      <c r="H43" s="17">
        <f>IF($L43="","",SUMIF('Rekap Order'!$U$2:$U$501,$L43,'Rekap Order'!$R$2:$R$501))</f>
        <v/>
      </c>
      <c r="I43" s="17">
        <f>IF($L43="","",SUMIF('Rekap Order'!$U$2:$U$501,$L43,'Rekap Order'!$L$2:$L$501)+SUMIFS('Rekap Order'!$O$2:$O$501,'Rekap Order'!$U$2:$U$501,$L43,'Rekap Order'!$M$2:$M$501,"&lt;&gt;Lunas"))</f>
        <v/>
      </c>
      <c r="J43" s="31">
        <f>IF($L43="","",IF(I43&lt;=0,"Lunas",IF(F43&gt;0,"DP","Belum bayar")))</f>
        <v/>
      </c>
      <c r="K43" s="31">
        <f>IF($L43="","",IF(I43&lt;=0,"","Halo Kak "&amp;B43&amp;", pesanan jastip kamu sudah siap dikirim. Total pelunasan Rp"&amp;FIXED(I43,0)&amp;" (sisa harga barang + ongkir). Mohon transfer paling lambat "&amp;Trip!$B$7&amp;" hari dan kirim bukti transfernya ya. Terima kasih!"))</f>
        <v/>
      </c>
      <c r="L43" s="9">
        <f>IFERROR(INDEX('Rekap Order'!$U$2:$U$501,MATCH(ROW()-1,'Rekap Order'!$V$2:$V$501,0)),"")</f>
        <v/>
      </c>
    </row>
    <row r="44">
      <c r="A44" s="31">
        <f>IF($L44="","",ROW()-1)</f>
        <v/>
      </c>
      <c r="B44" s="31">
        <f>IF($L44="","",INDEX('Rekap Order'!$C$2:$C$501,MATCH(ROW()-1,'Rekap Order'!$V$2:$V$501,0)))</f>
        <v/>
      </c>
      <c r="C44" s="31">
        <f>IF($L44="","",INDEX('Rekap Order'!$D$2:$D$501,MATCH(ROW()-1,'Rekap Order'!$V$2:$V$501,0))&amp;"")</f>
        <v/>
      </c>
      <c r="D44" s="16">
        <f>IF($L44="","",SUMIF('Rekap Order'!$U$2:$U$501,$L44,'Rekap Order'!$G$2:$G$501))</f>
        <v/>
      </c>
      <c r="E44" s="17">
        <f>IF($L44="","",SUMIF('Rekap Order'!$U$2:$U$501,$L44,'Rekap Order'!$J$2:$J$501))</f>
        <v/>
      </c>
      <c r="F44" s="17">
        <f>IF($L44="","",SUMIF('Rekap Order'!$U$2:$U$501,$L44,'Rekap Order'!$K$2:$K$501))</f>
        <v/>
      </c>
      <c r="G44" s="17">
        <f>IF($L44="","",SUMIF('Rekap Order'!$U$2:$U$501,$L44,'Rekap Order'!$O$2:$O$501))</f>
        <v/>
      </c>
      <c r="H44" s="17">
        <f>IF($L44="","",SUMIF('Rekap Order'!$U$2:$U$501,$L44,'Rekap Order'!$R$2:$R$501))</f>
        <v/>
      </c>
      <c r="I44" s="17">
        <f>IF($L44="","",SUMIF('Rekap Order'!$U$2:$U$501,$L44,'Rekap Order'!$L$2:$L$501)+SUMIFS('Rekap Order'!$O$2:$O$501,'Rekap Order'!$U$2:$U$501,$L44,'Rekap Order'!$M$2:$M$501,"&lt;&gt;Lunas"))</f>
        <v/>
      </c>
      <c r="J44" s="31">
        <f>IF($L44="","",IF(I44&lt;=0,"Lunas",IF(F44&gt;0,"DP","Belum bayar")))</f>
        <v/>
      </c>
      <c r="K44" s="31">
        <f>IF($L44="","",IF(I44&lt;=0,"","Halo Kak "&amp;B44&amp;", pesanan jastip kamu sudah siap dikirim. Total pelunasan Rp"&amp;FIXED(I44,0)&amp;" (sisa harga barang + ongkir). Mohon transfer paling lambat "&amp;Trip!$B$7&amp;" hari dan kirim bukti transfernya ya. Terima kasih!"))</f>
        <v/>
      </c>
      <c r="L44" s="9">
        <f>IFERROR(INDEX('Rekap Order'!$U$2:$U$501,MATCH(ROW()-1,'Rekap Order'!$V$2:$V$501,0)),"")</f>
        <v/>
      </c>
    </row>
    <row r="45">
      <c r="A45" s="31">
        <f>IF($L45="","",ROW()-1)</f>
        <v/>
      </c>
      <c r="B45" s="31">
        <f>IF($L45="","",INDEX('Rekap Order'!$C$2:$C$501,MATCH(ROW()-1,'Rekap Order'!$V$2:$V$501,0)))</f>
        <v/>
      </c>
      <c r="C45" s="31">
        <f>IF($L45="","",INDEX('Rekap Order'!$D$2:$D$501,MATCH(ROW()-1,'Rekap Order'!$V$2:$V$501,0))&amp;"")</f>
        <v/>
      </c>
      <c r="D45" s="16">
        <f>IF($L45="","",SUMIF('Rekap Order'!$U$2:$U$501,$L45,'Rekap Order'!$G$2:$G$501))</f>
        <v/>
      </c>
      <c r="E45" s="17">
        <f>IF($L45="","",SUMIF('Rekap Order'!$U$2:$U$501,$L45,'Rekap Order'!$J$2:$J$501))</f>
        <v/>
      </c>
      <c r="F45" s="17">
        <f>IF($L45="","",SUMIF('Rekap Order'!$U$2:$U$501,$L45,'Rekap Order'!$K$2:$K$501))</f>
        <v/>
      </c>
      <c r="G45" s="17">
        <f>IF($L45="","",SUMIF('Rekap Order'!$U$2:$U$501,$L45,'Rekap Order'!$O$2:$O$501))</f>
        <v/>
      </c>
      <c r="H45" s="17">
        <f>IF($L45="","",SUMIF('Rekap Order'!$U$2:$U$501,$L45,'Rekap Order'!$R$2:$R$501))</f>
        <v/>
      </c>
      <c r="I45" s="17">
        <f>IF($L45="","",SUMIF('Rekap Order'!$U$2:$U$501,$L45,'Rekap Order'!$L$2:$L$501)+SUMIFS('Rekap Order'!$O$2:$O$501,'Rekap Order'!$U$2:$U$501,$L45,'Rekap Order'!$M$2:$M$501,"&lt;&gt;Lunas"))</f>
        <v/>
      </c>
      <c r="J45" s="31">
        <f>IF($L45="","",IF(I45&lt;=0,"Lunas",IF(F45&gt;0,"DP","Belum bayar")))</f>
        <v/>
      </c>
      <c r="K45" s="31">
        <f>IF($L45="","",IF(I45&lt;=0,"","Halo Kak "&amp;B45&amp;", pesanan jastip kamu sudah siap dikirim. Total pelunasan Rp"&amp;FIXED(I45,0)&amp;" (sisa harga barang + ongkir). Mohon transfer paling lambat "&amp;Trip!$B$7&amp;" hari dan kirim bukti transfernya ya. Terima kasih!"))</f>
        <v/>
      </c>
      <c r="L45" s="9">
        <f>IFERROR(INDEX('Rekap Order'!$U$2:$U$501,MATCH(ROW()-1,'Rekap Order'!$V$2:$V$501,0)),"")</f>
        <v/>
      </c>
    </row>
    <row r="46">
      <c r="A46" s="31">
        <f>IF($L46="","",ROW()-1)</f>
        <v/>
      </c>
      <c r="B46" s="31">
        <f>IF($L46="","",INDEX('Rekap Order'!$C$2:$C$501,MATCH(ROW()-1,'Rekap Order'!$V$2:$V$501,0)))</f>
        <v/>
      </c>
      <c r="C46" s="31">
        <f>IF($L46="","",INDEX('Rekap Order'!$D$2:$D$501,MATCH(ROW()-1,'Rekap Order'!$V$2:$V$501,0))&amp;"")</f>
        <v/>
      </c>
      <c r="D46" s="16">
        <f>IF($L46="","",SUMIF('Rekap Order'!$U$2:$U$501,$L46,'Rekap Order'!$G$2:$G$501))</f>
        <v/>
      </c>
      <c r="E46" s="17">
        <f>IF($L46="","",SUMIF('Rekap Order'!$U$2:$U$501,$L46,'Rekap Order'!$J$2:$J$501))</f>
        <v/>
      </c>
      <c r="F46" s="17">
        <f>IF($L46="","",SUMIF('Rekap Order'!$U$2:$U$501,$L46,'Rekap Order'!$K$2:$K$501))</f>
        <v/>
      </c>
      <c r="G46" s="17">
        <f>IF($L46="","",SUMIF('Rekap Order'!$U$2:$U$501,$L46,'Rekap Order'!$O$2:$O$501))</f>
        <v/>
      </c>
      <c r="H46" s="17">
        <f>IF($L46="","",SUMIF('Rekap Order'!$U$2:$U$501,$L46,'Rekap Order'!$R$2:$R$501))</f>
        <v/>
      </c>
      <c r="I46" s="17">
        <f>IF($L46="","",SUMIF('Rekap Order'!$U$2:$U$501,$L46,'Rekap Order'!$L$2:$L$501)+SUMIFS('Rekap Order'!$O$2:$O$501,'Rekap Order'!$U$2:$U$501,$L46,'Rekap Order'!$M$2:$M$501,"&lt;&gt;Lunas"))</f>
        <v/>
      </c>
      <c r="J46" s="31">
        <f>IF($L46="","",IF(I46&lt;=0,"Lunas",IF(F46&gt;0,"DP","Belum bayar")))</f>
        <v/>
      </c>
      <c r="K46" s="31">
        <f>IF($L46="","",IF(I46&lt;=0,"","Halo Kak "&amp;B46&amp;", pesanan jastip kamu sudah siap dikirim. Total pelunasan Rp"&amp;FIXED(I46,0)&amp;" (sisa harga barang + ongkir). Mohon transfer paling lambat "&amp;Trip!$B$7&amp;" hari dan kirim bukti transfernya ya. Terima kasih!"))</f>
        <v/>
      </c>
      <c r="L46" s="9">
        <f>IFERROR(INDEX('Rekap Order'!$U$2:$U$501,MATCH(ROW()-1,'Rekap Order'!$V$2:$V$501,0)),"")</f>
        <v/>
      </c>
    </row>
    <row r="47">
      <c r="A47" s="31">
        <f>IF($L47="","",ROW()-1)</f>
        <v/>
      </c>
      <c r="B47" s="31">
        <f>IF($L47="","",INDEX('Rekap Order'!$C$2:$C$501,MATCH(ROW()-1,'Rekap Order'!$V$2:$V$501,0)))</f>
        <v/>
      </c>
      <c r="C47" s="31">
        <f>IF($L47="","",INDEX('Rekap Order'!$D$2:$D$501,MATCH(ROW()-1,'Rekap Order'!$V$2:$V$501,0))&amp;"")</f>
        <v/>
      </c>
      <c r="D47" s="16">
        <f>IF($L47="","",SUMIF('Rekap Order'!$U$2:$U$501,$L47,'Rekap Order'!$G$2:$G$501))</f>
        <v/>
      </c>
      <c r="E47" s="17">
        <f>IF($L47="","",SUMIF('Rekap Order'!$U$2:$U$501,$L47,'Rekap Order'!$J$2:$J$501))</f>
        <v/>
      </c>
      <c r="F47" s="17">
        <f>IF($L47="","",SUMIF('Rekap Order'!$U$2:$U$501,$L47,'Rekap Order'!$K$2:$K$501))</f>
        <v/>
      </c>
      <c r="G47" s="17">
        <f>IF($L47="","",SUMIF('Rekap Order'!$U$2:$U$501,$L47,'Rekap Order'!$O$2:$O$501))</f>
        <v/>
      </c>
      <c r="H47" s="17">
        <f>IF($L47="","",SUMIF('Rekap Order'!$U$2:$U$501,$L47,'Rekap Order'!$R$2:$R$501))</f>
        <v/>
      </c>
      <c r="I47" s="17">
        <f>IF($L47="","",SUMIF('Rekap Order'!$U$2:$U$501,$L47,'Rekap Order'!$L$2:$L$501)+SUMIFS('Rekap Order'!$O$2:$O$501,'Rekap Order'!$U$2:$U$501,$L47,'Rekap Order'!$M$2:$M$501,"&lt;&gt;Lunas"))</f>
        <v/>
      </c>
      <c r="J47" s="31">
        <f>IF($L47="","",IF(I47&lt;=0,"Lunas",IF(F47&gt;0,"DP","Belum bayar")))</f>
        <v/>
      </c>
      <c r="K47" s="31">
        <f>IF($L47="","",IF(I47&lt;=0,"","Halo Kak "&amp;B47&amp;", pesanan jastip kamu sudah siap dikirim. Total pelunasan Rp"&amp;FIXED(I47,0)&amp;" (sisa harga barang + ongkir). Mohon transfer paling lambat "&amp;Trip!$B$7&amp;" hari dan kirim bukti transfernya ya. Terima kasih!"))</f>
        <v/>
      </c>
      <c r="L47" s="9">
        <f>IFERROR(INDEX('Rekap Order'!$U$2:$U$501,MATCH(ROW()-1,'Rekap Order'!$V$2:$V$501,0)),"")</f>
        <v/>
      </c>
    </row>
    <row r="48">
      <c r="A48" s="31">
        <f>IF($L48="","",ROW()-1)</f>
        <v/>
      </c>
      <c r="B48" s="31">
        <f>IF($L48="","",INDEX('Rekap Order'!$C$2:$C$501,MATCH(ROW()-1,'Rekap Order'!$V$2:$V$501,0)))</f>
        <v/>
      </c>
      <c r="C48" s="31">
        <f>IF($L48="","",INDEX('Rekap Order'!$D$2:$D$501,MATCH(ROW()-1,'Rekap Order'!$V$2:$V$501,0))&amp;"")</f>
        <v/>
      </c>
      <c r="D48" s="16">
        <f>IF($L48="","",SUMIF('Rekap Order'!$U$2:$U$501,$L48,'Rekap Order'!$G$2:$G$501))</f>
        <v/>
      </c>
      <c r="E48" s="17">
        <f>IF($L48="","",SUMIF('Rekap Order'!$U$2:$U$501,$L48,'Rekap Order'!$J$2:$J$501))</f>
        <v/>
      </c>
      <c r="F48" s="17">
        <f>IF($L48="","",SUMIF('Rekap Order'!$U$2:$U$501,$L48,'Rekap Order'!$K$2:$K$501))</f>
        <v/>
      </c>
      <c r="G48" s="17">
        <f>IF($L48="","",SUMIF('Rekap Order'!$U$2:$U$501,$L48,'Rekap Order'!$O$2:$O$501))</f>
        <v/>
      </c>
      <c r="H48" s="17">
        <f>IF($L48="","",SUMIF('Rekap Order'!$U$2:$U$501,$L48,'Rekap Order'!$R$2:$R$501))</f>
        <v/>
      </c>
      <c r="I48" s="17">
        <f>IF($L48="","",SUMIF('Rekap Order'!$U$2:$U$501,$L48,'Rekap Order'!$L$2:$L$501)+SUMIFS('Rekap Order'!$O$2:$O$501,'Rekap Order'!$U$2:$U$501,$L48,'Rekap Order'!$M$2:$M$501,"&lt;&gt;Lunas"))</f>
        <v/>
      </c>
      <c r="J48" s="31">
        <f>IF($L48="","",IF(I48&lt;=0,"Lunas",IF(F48&gt;0,"DP","Belum bayar")))</f>
        <v/>
      </c>
      <c r="K48" s="31">
        <f>IF($L48="","",IF(I48&lt;=0,"","Halo Kak "&amp;B48&amp;", pesanan jastip kamu sudah siap dikirim. Total pelunasan Rp"&amp;FIXED(I48,0)&amp;" (sisa harga barang + ongkir). Mohon transfer paling lambat "&amp;Trip!$B$7&amp;" hari dan kirim bukti transfernya ya. Terima kasih!"))</f>
        <v/>
      </c>
      <c r="L48" s="9">
        <f>IFERROR(INDEX('Rekap Order'!$U$2:$U$501,MATCH(ROW()-1,'Rekap Order'!$V$2:$V$501,0)),"")</f>
        <v/>
      </c>
    </row>
    <row r="49">
      <c r="A49" s="31">
        <f>IF($L49="","",ROW()-1)</f>
        <v/>
      </c>
      <c r="B49" s="31">
        <f>IF($L49="","",INDEX('Rekap Order'!$C$2:$C$501,MATCH(ROW()-1,'Rekap Order'!$V$2:$V$501,0)))</f>
        <v/>
      </c>
      <c r="C49" s="31">
        <f>IF($L49="","",INDEX('Rekap Order'!$D$2:$D$501,MATCH(ROW()-1,'Rekap Order'!$V$2:$V$501,0))&amp;"")</f>
        <v/>
      </c>
      <c r="D49" s="16">
        <f>IF($L49="","",SUMIF('Rekap Order'!$U$2:$U$501,$L49,'Rekap Order'!$G$2:$G$501))</f>
        <v/>
      </c>
      <c r="E49" s="17">
        <f>IF($L49="","",SUMIF('Rekap Order'!$U$2:$U$501,$L49,'Rekap Order'!$J$2:$J$501))</f>
        <v/>
      </c>
      <c r="F49" s="17">
        <f>IF($L49="","",SUMIF('Rekap Order'!$U$2:$U$501,$L49,'Rekap Order'!$K$2:$K$501))</f>
        <v/>
      </c>
      <c r="G49" s="17">
        <f>IF($L49="","",SUMIF('Rekap Order'!$U$2:$U$501,$L49,'Rekap Order'!$O$2:$O$501))</f>
        <v/>
      </c>
      <c r="H49" s="17">
        <f>IF($L49="","",SUMIF('Rekap Order'!$U$2:$U$501,$L49,'Rekap Order'!$R$2:$R$501))</f>
        <v/>
      </c>
      <c r="I49" s="17">
        <f>IF($L49="","",SUMIF('Rekap Order'!$U$2:$U$501,$L49,'Rekap Order'!$L$2:$L$501)+SUMIFS('Rekap Order'!$O$2:$O$501,'Rekap Order'!$U$2:$U$501,$L49,'Rekap Order'!$M$2:$M$501,"&lt;&gt;Lunas"))</f>
        <v/>
      </c>
      <c r="J49" s="31">
        <f>IF($L49="","",IF(I49&lt;=0,"Lunas",IF(F49&gt;0,"DP","Belum bayar")))</f>
        <v/>
      </c>
      <c r="K49" s="31">
        <f>IF($L49="","",IF(I49&lt;=0,"","Halo Kak "&amp;B49&amp;", pesanan jastip kamu sudah siap dikirim. Total pelunasan Rp"&amp;FIXED(I49,0)&amp;" (sisa harga barang + ongkir). Mohon transfer paling lambat "&amp;Trip!$B$7&amp;" hari dan kirim bukti transfernya ya. Terima kasih!"))</f>
        <v/>
      </c>
      <c r="L49" s="9">
        <f>IFERROR(INDEX('Rekap Order'!$U$2:$U$501,MATCH(ROW()-1,'Rekap Order'!$V$2:$V$501,0)),"")</f>
        <v/>
      </c>
    </row>
    <row r="50">
      <c r="A50" s="31">
        <f>IF($L50="","",ROW()-1)</f>
        <v/>
      </c>
      <c r="B50" s="31">
        <f>IF($L50="","",INDEX('Rekap Order'!$C$2:$C$501,MATCH(ROW()-1,'Rekap Order'!$V$2:$V$501,0)))</f>
        <v/>
      </c>
      <c r="C50" s="31">
        <f>IF($L50="","",INDEX('Rekap Order'!$D$2:$D$501,MATCH(ROW()-1,'Rekap Order'!$V$2:$V$501,0))&amp;"")</f>
        <v/>
      </c>
      <c r="D50" s="16">
        <f>IF($L50="","",SUMIF('Rekap Order'!$U$2:$U$501,$L50,'Rekap Order'!$G$2:$G$501))</f>
        <v/>
      </c>
      <c r="E50" s="17">
        <f>IF($L50="","",SUMIF('Rekap Order'!$U$2:$U$501,$L50,'Rekap Order'!$J$2:$J$501))</f>
        <v/>
      </c>
      <c r="F50" s="17">
        <f>IF($L50="","",SUMIF('Rekap Order'!$U$2:$U$501,$L50,'Rekap Order'!$K$2:$K$501))</f>
        <v/>
      </c>
      <c r="G50" s="17">
        <f>IF($L50="","",SUMIF('Rekap Order'!$U$2:$U$501,$L50,'Rekap Order'!$O$2:$O$501))</f>
        <v/>
      </c>
      <c r="H50" s="17">
        <f>IF($L50="","",SUMIF('Rekap Order'!$U$2:$U$501,$L50,'Rekap Order'!$R$2:$R$501))</f>
        <v/>
      </c>
      <c r="I50" s="17">
        <f>IF($L50="","",SUMIF('Rekap Order'!$U$2:$U$501,$L50,'Rekap Order'!$L$2:$L$501)+SUMIFS('Rekap Order'!$O$2:$O$501,'Rekap Order'!$U$2:$U$501,$L50,'Rekap Order'!$M$2:$M$501,"&lt;&gt;Lunas"))</f>
        <v/>
      </c>
      <c r="J50" s="31">
        <f>IF($L50="","",IF(I50&lt;=0,"Lunas",IF(F50&gt;0,"DP","Belum bayar")))</f>
        <v/>
      </c>
      <c r="K50" s="31">
        <f>IF($L50="","",IF(I50&lt;=0,"","Halo Kak "&amp;B50&amp;", pesanan jastip kamu sudah siap dikirim. Total pelunasan Rp"&amp;FIXED(I50,0)&amp;" (sisa harga barang + ongkir). Mohon transfer paling lambat "&amp;Trip!$B$7&amp;" hari dan kirim bukti transfernya ya. Terima kasih!"))</f>
        <v/>
      </c>
      <c r="L50" s="9">
        <f>IFERROR(INDEX('Rekap Order'!$U$2:$U$501,MATCH(ROW()-1,'Rekap Order'!$V$2:$V$501,0)),"")</f>
        <v/>
      </c>
    </row>
    <row r="51">
      <c r="A51" s="31">
        <f>IF($L51="","",ROW()-1)</f>
        <v/>
      </c>
      <c r="B51" s="31">
        <f>IF($L51="","",INDEX('Rekap Order'!$C$2:$C$501,MATCH(ROW()-1,'Rekap Order'!$V$2:$V$501,0)))</f>
        <v/>
      </c>
      <c r="C51" s="31">
        <f>IF($L51="","",INDEX('Rekap Order'!$D$2:$D$501,MATCH(ROW()-1,'Rekap Order'!$V$2:$V$501,0))&amp;"")</f>
        <v/>
      </c>
      <c r="D51" s="16">
        <f>IF($L51="","",SUMIF('Rekap Order'!$U$2:$U$501,$L51,'Rekap Order'!$G$2:$G$501))</f>
        <v/>
      </c>
      <c r="E51" s="17">
        <f>IF($L51="","",SUMIF('Rekap Order'!$U$2:$U$501,$L51,'Rekap Order'!$J$2:$J$501))</f>
        <v/>
      </c>
      <c r="F51" s="17">
        <f>IF($L51="","",SUMIF('Rekap Order'!$U$2:$U$501,$L51,'Rekap Order'!$K$2:$K$501))</f>
        <v/>
      </c>
      <c r="G51" s="17">
        <f>IF($L51="","",SUMIF('Rekap Order'!$U$2:$U$501,$L51,'Rekap Order'!$O$2:$O$501))</f>
        <v/>
      </c>
      <c r="H51" s="17">
        <f>IF($L51="","",SUMIF('Rekap Order'!$U$2:$U$501,$L51,'Rekap Order'!$R$2:$R$501))</f>
        <v/>
      </c>
      <c r="I51" s="17">
        <f>IF($L51="","",SUMIF('Rekap Order'!$U$2:$U$501,$L51,'Rekap Order'!$L$2:$L$501)+SUMIFS('Rekap Order'!$O$2:$O$501,'Rekap Order'!$U$2:$U$501,$L51,'Rekap Order'!$M$2:$M$501,"&lt;&gt;Lunas"))</f>
        <v/>
      </c>
      <c r="J51" s="31">
        <f>IF($L51="","",IF(I51&lt;=0,"Lunas",IF(F51&gt;0,"DP","Belum bayar")))</f>
        <v/>
      </c>
      <c r="K51" s="31">
        <f>IF($L51="","",IF(I51&lt;=0,"","Halo Kak "&amp;B51&amp;", pesanan jastip kamu sudah siap dikirim. Total pelunasan Rp"&amp;FIXED(I51,0)&amp;" (sisa harga barang + ongkir). Mohon transfer paling lambat "&amp;Trip!$B$7&amp;" hari dan kirim bukti transfernya ya. Terima kasih!"))</f>
        <v/>
      </c>
      <c r="L51" s="9">
        <f>IFERROR(INDEX('Rekap Order'!$U$2:$U$501,MATCH(ROW()-1,'Rekap Order'!$V$2:$V$501,0)),"")</f>
        <v/>
      </c>
    </row>
    <row r="52">
      <c r="A52" s="31">
        <f>IF($L52="","",ROW()-1)</f>
        <v/>
      </c>
      <c r="B52" s="31">
        <f>IF($L52="","",INDEX('Rekap Order'!$C$2:$C$501,MATCH(ROW()-1,'Rekap Order'!$V$2:$V$501,0)))</f>
        <v/>
      </c>
      <c r="C52" s="31">
        <f>IF($L52="","",INDEX('Rekap Order'!$D$2:$D$501,MATCH(ROW()-1,'Rekap Order'!$V$2:$V$501,0))&amp;"")</f>
        <v/>
      </c>
      <c r="D52" s="16">
        <f>IF($L52="","",SUMIF('Rekap Order'!$U$2:$U$501,$L52,'Rekap Order'!$G$2:$G$501))</f>
        <v/>
      </c>
      <c r="E52" s="17">
        <f>IF($L52="","",SUMIF('Rekap Order'!$U$2:$U$501,$L52,'Rekap Order'!$J$2:$J$501))</f>
        <v/>
      </c>
      <c r="F52" s="17">
        <f>IF($L52="","",SUMIF('Rekap Order'!$U$2:$U$501,$L52,'Rekap Order'!$K$2:$K$501))</f>
        <v/>
      </c>
      <c r="G52" s="17">
        <f>IF($L52="","",SUMIF('Rekap Order'!$U$2:$U$501,$L52,'Rekap Order'!$O$2:$O$501))</f>
        <v/>
      </c>
      <c r="H52" s="17">
        <f>IF($L52="","",SUMIF('Rekap Order'!$U$2:$U$501,$L52,'Rekap Order'!$R$2:$R$501))</f>
        <v/>
      </c>
      <c r="I52" s="17">
        <f>IF($L52="","",SUMIF('Rekap Order'!$U$2:$U$501,$L52,'Rekap Order'!$L$2:$L$501)+SUMIFS('Rekap Order'!$O$2:$O$501,'Rekap Order'!$U$2:$U$501,$L52,'Rekap Order'!$M$2:$M$501,"&lt;&gt;Lunas"))</f>
        <v/>
      </c>
      <c r="J52" s="31">
        <f>IF($L52="","",IF(I52&lt;=0,"Lunas",IF(F52&gt;0,"DP","Belum bayar")))</f>
        <v/>
      </c>
      <c r="K52" s="31">
        <f>IF($L52="","",IF(I52&lt;=0,"","Halo Kak "&amp;B52&amp;", pesanan jastip kamu sudah siap dikirim. Total pelunasan Rp"&amp;FIXED(I52,0)&amp;" (sisa harga barang + ongkir). Mohon transfer paling lambat "&amp;Trip!$B$7&amp;" hari dan kirim bukti transfernya ya. Terima kasih!"))</f>
        <v/>
      </c>
      <c r="L52" s="9">
        <f>IFERROR(INDEX('Rekap Order'!$U$2:$U$501,MATCH(ROW()-1,'Rekap Order'!$V$2:$V$501,0)),"")</f>
        <v/>
      </c>
    </row>
    <row r="53">
      <c r="A53" s="31">
        <f>IF($L53="","",ROW()-1)</f>
        <v/>
      </c>
      <c r="B53" s="31">
        <f>IF($L53="","",INDEX('Rekap Order'!$C$2:$C$501,MATCH(ROW()-1,'Rekap Order'!$V$2:$V$501,0)))</f>
        <v/>
      </c>
      <c r="C53" s="31">
        <f>IF($L53="","",INDEX('Rekap Order'!$D$2:$D$501,MATCH(ROW()-1,'Rekap Order'!$V$2:$V$501,0))&amp;"")</f>
        <v/>
      </c>
      <c r="D53" s="16">
        <f>IF($L53="","",SUMIF('Rekap Order'!$U$2:$U$501,$L53,'Rekap Order'!$G$2:$G$501))</f>
        <v/>
      </c>
      <c r="E53" s="17">
        <f>IF($L53="","",SUMIF('Rekap Order'!$U$2:$U$501,$L53,'Rekap Order'!$J$2:$J$501))</f>
        <v/>
      </c>
      <c r="F53" s="17">
        <f>IF($L53="","",SUMIF('Rekap Order'!$U$2:$U$501,$L53,'Rekap Order'!$K$2:$K$501))</f>
        <v/>
      </c>
      <c r="G53" s="17">
        <f>IF($L53="","",SUMIF('Rekap Order'!$U$2:$U$501,$L53,'Rekap Order'!$O$2:$O$501))</f>
        <v/>
      </c>
      <c r="H53" s="17">
        <f>IF($L53="","",SUMIF('Rekap Order'!$U$2:$U$501,$L53,'Rekap Order'!$R$2:$R$501))</f>
        <v/>
      </c>
      <c r="I53" s="17">
        <f>IF($L53="","",SUMIF('Rekap Order'!$U$2:$U$501,$L53,'Rekap Order'!$L$2:$L$501)+SUMIFS('Rekap Order'!$O$2:$O$501,'Rekap Order'!$U$2:$U$501,$L53,'Rekap Order'!$M$2:$M$501,"&lt;&gt;Lunas"))</f>
        <v/>
      </c>
      <c r="J53" s="31">
        <f>IF($L53="","",IF(I53&lt;=0,"Lunas",IF(F53&gt;0,"DP","Belum bayar")))</f>
        <v/>
      </c>
      <c r="K53" s="31">
        <f>IF($L53="","",IF(I53&lt;=0,"","Halo Kak "&amp;B53&amp;", pesanan jastip kamu sudah siap dikirim. Total pelunasan Rp"&amp;FIXED(I53,0)&amp;" (sisa harga barang + ongkir). Mohon transfer paling lambat "&amp;Trip!$B$7&amp;" hari dan kirim bukti transfernya ya. Terima kasih!"))</f>
        <v/>
      </c>
      <c r="L53" s="9">
        <f>IFERROR(INDEX('Rekap Order'!$U$2:$U$501,MATCH(ROW()-1,'Rekap Order'!$V$2:$V$501,0)),"")</f>
        <v/>
      </c>
    </row>
    <row r="54">
      <c r="A54" s="31">
        <f>IF($L54="","",ROW()-1)</f>
        <v/>
      </c>
      <c r="B54" s="31">
        <f>IF($L54="","",INDEX('Rekap Order'!$C$2:$C$501,MATCH(ROW()-1,'Rekap Order'!$V$2:$V$501,0)))</f>
        <v/>
      </c>
      <c r="C54" s="31">
        <f>IF($L54="","",INDEX('Rekap Order'!$D$2:$D$501,MATCH(ROW()-1,'Rekap Order'!$V$2:$V$501,0))&amp;"")</f>
        <v/>
      </c>
      <c r="D54" s="16">
        <f>IF($L54="","",SUMIF('Rekap Order'!$U$2:$U$501,$L54,'Rekap Order'!$G$2:$G$501))</f>
        <v/>
      </c>
      <c r="E54" s="17">
        <f>IF($L54="","",SUMIF('Rekap Order'!$U$2:$U$501,$L54,'Rekap Order'!$J$2:$J$501))</f>
        <v/>
      </c>
      <c r="F54" s="17">
        <f>IF($L54="","",SUMIF('Rekap Order'!$U$2:$U$501,$L54,'Rekap Order'!$K$2:$K$501))</f>
        <v/>
      </c>
      <c r="G54" s="17">
        <f>IF($L54="","",SUMIF('Rekap Order'!$U$2:$U$501,$L54,'Rekap Order'!$O$2:$O$501))</f>
        <v/>
      </c>
      <c r="H54" s="17">
        <f>IF($L54="","",SUMIF('Rekap Order'!$U$2:$U$501,$L54,'Rekap Order'!$R$2:$R$501))</f>
        <v/>
      </c>
      <c r="I54" s="17">
        <f>IF($L54="","",SUMIF('Rekap Order'!$U$2:$U$501,$L54,'Rekap Order'!$L$2:$L$501)+SUMIFS('Rekap Order'!$O$2:$O$501,'Rekap Order'!$U$2:$U$501,$L54,'Rekap Order'!$M$2:$M$501,"&lt;&gt;Lunas"))</f>
        <v/>
      </c>
      <c r="J54" s="31">
        <f>IF($L54="","",IF(I54&lt;=0,"Lunas",IF(F54&gt;0,"DP","Belum bayar")))</f>
        <v/>
      </c>
      <c r="K54" s="31">
        <f>IF($L54="","",IF(I54&lt;=0,"","Halo Kak "&amp;B54&amp;", pesanan jastip kamu sudah siap dikirim. Total pelunasan Rp"&amp;FIXED(I54,0)&amp;" (sisa harga barang + ongkir). Mohon transfer paling lambat "&amp;Trip!$B$7&amp;" hari dan kirim bukti transfernya ya. Terima kasih!"))</f>
        <v/>
      </c>
      <c r="L54" s="9">
        <f>IFERROR(INDEX('Rekap Order'!$U$2:$U$501,MATCH(ROW()-1,'Rekap Order'!$V$2:$V$501,0)),"")</f>
        <v/>
      </c>
    </row>
    <row r="55">
      <c r="A55" s="31">
        <f>IF($L55="","",ROW()-1)</f>
        <v/>
      </c>
      <c r="B55" s="31">
        <f>IF($L55="","",INDEX('Rekap Order'!$C$2:$C$501,MATCH(ROW()-1,'Rekap Order'!$V$2:$V$501,0)))</f>
        <v/>
      </c>
      <c r="C55" s="31">
        <f>IF($L55="","",INDEX('Rekap Order'!$D$2:$D$501,MATCH(ROW()-1,'Rekap Order'!$V$2:$V$501,0))&amp;"")</f>
        <v/>
      </c>
      <c r="D55" s="16">
        <f>IF($L55="","",SUMIF('Rekap Order'!$U$2:$U$501,$L55,'Rekap Order'!$G$2:$G$501))</f>
        <v/>
      </c>
      <c r="E55" s="17">
        <f>IF($L55="","",SUMIF('Rekap Order'!$U$2:$U$501,$L55,'Rekap Order'!$J$2:$J$501))</f>
        <v/>
      </c>
      <c r="F55" s="17">
        <f>IF($L55="","",SUMIF('Rekap Order'!$U$2:$U$501,$L55,'Rekap Order'!$K$2:$K$501))</f>
        <v/>
      </c>
      <c r="G55" s="17">
        <f>IF($L55="","",SUMIF('Rekap Order'!$U$2:$U$501,$L55,'Rekap Order'!$O$2:$O$501))</f>
        <v/>
      </c>
      <c r="H55" s="17">
        <f>IF($L55="","",SUMIF('Rekap Order'!$U$2:$U$501,$L55,'Rekap Order'!$R$2:$R$501))</f>
        <v/>
      </c>
      <c r="I55" s="17">
        <f>IF($L55="","",SUMIF('Rekap Order'!$U$2:$U$501,$L55,'Rekap Order'!$L$2:$L$501)+SUMIFS('Rekap Order'!$O$2:$O$501,'Rekap Order'!$U$2:$U$501,$L55,'Rekap Order'!$M$2:$M$501,"&lt;&gt;Lunas"))</f>
        <v/>
      </c>
      <c r="J55" s="31">
        <f>IF($L55="","",IF(I55&lt;=0,"Lunas",IF(F55&gt;0,"DP","Belum bayar")))</f>
        <v/>
      </c>
      <c r="K55" s="31">
        <f>IF($L55="","",IF(I55&lt;=0,"","Halo Kak "&amp;B55&amp;", pesanan jastip kamu sudah siap dikirim. Total pelunasan Rp"&amp;FIXED(I55,0)&amp;" (sisa harga barang + ongkir). Mohon transfer paling lambat "&amp;Trip!$B$7&amp;" hari dan kirim bukti transfernya ya. Terima kasih!"))</f>
        <v/>
      </c>
      <c r="L55" s="9">
        <f>IFERROR(INDEX('Rekap Order'!$U$2:$U$501,MATCH(ROW()-1,'Rekap Order'!$V$2:$V$501,0)),"")</f>
        <v/>
      </c>
    </row>
    <row r="56">
      <c r="A56" s="31">
        <f>IF($L56="","",ROW()-1)</f>
        <v/>
      </c>
      <c r="B56" s="31">
        <f>IF($L56="","",INDEX('Rekap Order'!$C$2:$C$501,MATCH(ROW()-1,'Rekap Order'!$V$2:$V$501,0)))</f>
        <v/>
      </c>
      <c r="C56" s="31">
        <f>IF($L56="","",INDEX('Rekap Order'!$D$2:$D$501,MATCH(ROW()-1,'Rekap Order'!$V$2:$V$501,0))&amp;"")</f>
        <v/>
      </c>
      <c r="D56" s="16">
        <f>IF($L56="","",SUMIF('Rekap Order'!$U$2:$U$501,$L56,'Rekap Order'!$G$2:$G$501))</f>
        <v/>
      </c>
      <c r="E56" s="17">
        <f>IF($L56="","",SUMIF('Rekap Order'!$U$2:$U$501,$L56,'Rekap Order'!$J$2:$J$501))</f>
        <v/>
      </c>
      <c r="F56" s="17">
        <f>IF($L56="","",SUMIF('Rekap Order'!$U$2:$U$501,$L56,'Rekap Order'!$K$2:$K$501))</f>
        <v/>
      </c>
      <c r="G56" s="17">
        <f>IF($L56="","",SUMIF('Rekap Order'!$U$2:$U$501,$L56,'Rekap Order'!$O$2:$O$501))</f>
        <v/>
      </c>
      <c r="H56" s="17">
        <f>IF($L56="","",SUMIF('Rekap Order'!$U$2:$U$501,$L56,'Rekap Order'!$R$2:$R$501))</f>
        <v/>
      </c>
      <c r="I56" s="17">
        <f>IF($L56="","",SUMIF('Rekap Order'!$U$2:$U$501,$L56,'Rekap Order'!$L$2:$L$501)+SUMIFS('Rekap Order'!$O$2:$O$501,'Rekap Order'!$U$2:$U$501,$L56,'Rekap Order'!$M$2:$M$501,"&lt;&gt;Lunas"))</f>
        <v/>
      </c>
      <c r="J56" s="31">
        <f>IF($L56="","",IF(I56&lt;=0,"Lunas",IF(F56&gt;0,"DP","Belum bayar")))</f>
        <v/>
      </c>
      <c r="K56" s="31">
        <f>IF($L56="","",IF(I56&lt;=0,"","Halo Kak "&amp;B56&amp;", pesanan jastip kamu sudah siap dikirim. Total pelunasan Rp"&amp;FIXED(I56,0)&amp;" (sisa harga barang + ongkir). Mohon transfer paling lambat "&amp;Trip!$B$7&amp;" hari dan kirim bukti transfernya ya. Terima kasih!"))</f>
        <v/>
      </c>
      <c r="L56" s="9">
        <f>IFERROR(INDEX('Rekap Order'!$U$2:$U$501,MATCH(ROW()-1,'Rekap Order'!$V$2:$V$501,0)),"")</f>
        <v/>
      </c>
    </row>
    <row r="57">
      <c r="A57" s="31">
        <f>IF($L57="","",ROW()-1)</f>
        <v/>
      </c>
      <c r="B57" s="31">
        <f>IF($L57="","",INDEX('Rekap Order'!$C$2:$C$501,MATCH(ROW()-1,'Rekap Order'!$V$2:$V$501,0)))</f>
        <v/>
      </c>
      <c r="C57" s="31">
        <f>IF($L57="","",INDEX('Rekap Order'!$D$2:$D$501,MATCH(ROW()-1,'Rekap Order'!$V$2:$V$501,0))&amp;"")</f>
        <v/>
      </c>
      <c r="D57" s="16">
        <f>IF($L57="","",SUMIF('Rekap Order'!$U$2:$U$501,$L57,'Rekap Order'!$G$2:$G$501))</f>
        <v/>
      </c>
      <c r="E57" s="17">
        <f>IF($L57="","",SUMIF('Rekap Order'!$U$2:$U$501,$L57,'Rekap Order'!$J$2:$J$501))</f>
        <v/>
      </c>
      <c r="F57" s="17">
        <f>IF($L57="","",SUMIF('Rekap Order'!$U$2:$U$501,$L57,'Rekap Order'!$K$2:$K$501))</f>
        <v/>
      </c>
      <c r="G57" s="17">
        <f>IF($L57="","",SUMIF('Rekap Order'!$U$2:$U$501,$L57,'Rekap Order'!$O$2:$O$501))</f>
        <v/>
      </c>
      <c r="H57" s="17">
        <f>IF($L57="","",SUMIF('Rekap Order'!$U$2:$U$501,$L57,'Rekap Order'!$R$2:$R$501))</f>
        <v/>
      </c>
      <c r="I57" s="17">
        <f>IF($L57="","",SUMIF('Rekap Order'!$U$2:$U$501,$L57,'Rekap Order'!$L$2:$L$501)+SUMIFS('Rekap Order'!$O$2:$O$501,'Rekap Order'!$U$2:$U$501,$L57,'Rekap Order'!$M$2:$M$501,"&lt;&gt;Lunas"))</f>
        <v/>
      </c>
      <c r="J57" s="31">
        <f>IF($L57="","",IF(I57&lt;=0,"Lunas",IF(F57&gt;0,"DP","Belum bayar")))</f>
        <v/>
      </c>
      <c r="K57" s="31">
        <f>IF($L57="","",IF(I57&lt;=0,"","Halo Kak "&amp;B57&amp;", pesanan jastip kamu sudah siap dikirim. Total pelunasan Rp"&amp;FIXED(I57,0)&amp;" (sisa harga barang + ongkir). Mohon transfer paling lambat "&amp;Trip!$B$7&amp;" hari dan kirim bukti transfernya ya. Terima kasih!"))</f>
        <v/>
      </c>
      <c r="L57" s="9">
        <f>IFERROR(INDEX('Rekap Order'!$U$2:$U$501,MATCH(ROW()-1,'Rekap Order'!$V$2:$V$501,0)),"")</f>
        <v/>
      </c>
    </row>
    <row r="58">
      <c r="A58" s="31">
        <f>IF($L58="","",ROW()-1)</f>
        <v/>
      </c>
      <c r="B58" s="31">
        <f>IF($L58="","",INDEX('Rekap Order'!$C$2:$C$501,MATCH(ROW()-1,'Rekap Order'!$V$2:$V$501,0)))</f>
        <v/>
      </c>
      <c r="C58" s="31">
        <f>IF($L58="","",INDEX('Rekap Order'!$D$2:$D$501,MATCH(ROW()-1,'Rekap Order'!$V$2:$V$501,0))&amp;"")</f>
        <v/>
      </c>
      <c r="D58" s="16">
        <f>IF($L58="","",SUMIF('Rekap Order'!$U$2:$U$501,$L58,'Rekap Order'!$G$2:$G$501))</f>
        <v/>
      </c>
      <c r="E58" s="17">
        <f>IF($L58="","",SUMIF('Rekap Order'!$U$2:$U$501,$L58,'Rekap Order'!$J$2:$J$501))</f>
        <v/>
      </c>
      <c r="F58" s="17">
        <f>IF($L58="","",SUMIF('Rekap Order'!$U$2:$U$501,$L58,'Rekap Order'!$K$2:$K$501))</f>
        <v/>
      </c>
      <c r="G58" s="17">
        <f>IF($L58="","",SUMIF('Rekap Order'!$U$2:$U$501,$L58,'Rekap Order'!$O$2:$O$501))</f>
        <v/>
      </c>
      <c r="H58" s="17">
        <f>IF($L58="","",SUMIF('Rekap Order'!$U$2:$U$501,$L58,'Rekap Order'!$R$2:$R$501))</f>
        <v/>
      </c>
      <c r="I58" s="17">
        <f>IF($L58="","",SUMIF('Rekap Order'!$U$2:$U$501,$L58,'Rekap Order'!$L$2:$L$501)+SUMIFS('Rekap Order'!$O$2:$O$501,'Rekap Order'!$U$2:$U$501,$L58,'Rekap Order'!$M$2:$M$501,"&lt;&gt;Lunas"))</f>
        <v/>
      </c>
      <c r="J58" s="31">
        <f>IF($L58="","",IF(I58&lt;=0,"Lunas",IF(F58&gt;0,"DP","Belum bayar")))</f>
        <v/>
      </c>
      <c r="K58" s="31">
        <f>IF($L58="","",IF(I58&lt;=0,"","Halo Kak "&amp;B58&amp;", pesanan jastip kamu sudah siap dikirim. Total pelunasan Rp"&amp;FIXED(I58,0)&amp;" (sisa harga barang + ongkir). Mohon transfer paling lambat "&amp;Trip!$B$7&amp;" hari dan kirim bukti transfernya ya. Terima kasih!"))</f>
        <v/>
      </c>
      <c r="L58" s="9">
        <f>IFERROR(INDEX('Rekap Order'!$U$2:$U$501,MATCH(ROW()-1,'Rekap Order'!$V$2:$V$501,0)),"")</f>
        <v/>
      </c>
    </row>
    <row r="59">
      <c r="A59" s="31">
        <f>IF($L59="","",ROW()-1)</f>
        <v/>
      </c>
      <c r="B59" s="31">
        <f>IF($L59="","",INDEX('Rekap Order'!$C$2:$C$501,MATCH(ROW()-1,'Rekap Order'!$V$2:$V$501,0)))</f>
        <v/>
      </c>
      <c r="C59" s="31">
        <f>IF($L59="","",INDEX('Rekap Order'!$D$2:$D$501,MATCH(ROW()-1,'Rekap Order'!$V$2:$V$501,0))&amp;"")</f>
        <v/>
      </c>
      <c r="D59" s="16">
        <f>IF($L59="","",SUMIF('Rekap Order'!$U$2:$U$501,$L59,'Rekap Order'!$G$2:$G$501))</f>
        <v/>
      </c>
      <c r="E59" s="17">
        <f>IF($L59="","",SUMIF('Rekap Order'!$U$2:$U$501,$L59,'Rekap Order'!$J$2:$J$501))</f>
        <v/>
      </c>
      <c r="F59" s="17">
        <f>IF($L59="","",SUMIF('Rekap Order'!$U$2:$U$501,$L59,'Rekap Order'!$K$2:$K$501))</f>
        <v/>
      </c>
      <c r="G59" s="17">
        <f>IF($L59="","",SUMIF('Rekap Order'!$U$2:$U$501,$L59,'Rekap Order'!$O$2:$O$501))</f>
        <v/>
      </c>
      <c r="H59" s="17">
        <f>IF($L59="","",SUMIF('Rekap Order'!$U$2:$U$501,$L59,'Rekap Order'!$R$2:$R$501))</f>
        <v/>
      </c>
      <c r="I59" s="17">
        <f>IF($L59="","",SUMIF('Rekap Order'!$U$2:$U$501,$L59,'Rekap Order'!$L$2:$L$501)+SUMIFS('Rekap Order'!$O$2:$O$501,'Rekap Order'!$U$2:$U$501,$L59,'Rekap Order'!$M$2:$M$501,"&lt;&gt;Lunas"))</f>
        <v/>
      </c>
      <c r="J59" s="31">
        <f>IF($L59="","",IF(I59&lt;=0,"Lunas",IF(F59&gt;0,"DP","Belum bayar")))</f>
        <v/>
      </c>
      <c r="K59" s="31">
        <f>IF($L59="","",IF(I59&lt;=0,"","Halo Kak "&amp;B59&amp;", pesanan jastip kamu sudah siap dikirim. Total pelunasan Rp"&amp;FIXED(I59,0)&amp;" (sisa harga barang + ongkir). Mohon transfer paling lambat "&amp;Trip!$B$7&amp;" hari dan kirim bukti transfernya ya. Terima kasih!"))</f>
        <v/>
      </c>
      <c r="L59" s="9">
        <f>IFERROR(INDEX('Rekap Order'!$U$2:$U$501,MATCH(ROW()-1,'Rekap Order'!$V$2:$V$501,0)),"")</f>
        <v/>
      </c>
    </row>
    <row r="60">
      <c r="A60" s="31">
        <f>IF($L60="","",ROW()-1)</f>
        <v/>
      </c>
      <c r="B60" s="31">
        <f>IF($L60="","",INDEX('Rekap Order'!$C$2:$C$501,MATCH(ROW()-1,'Rekap Order'!$V$2:$V$501,0)))</f>
        <v/>
      </c>
      <c r="C60" s="31">
        <f>IF($L60="","",INDEX('Rekap Order'!$D$2:$D$501,MATCH(ROW()-1,'Rekap Order'!$V$2:$V$501,0))&amp;"")</f>
        <v/>
      </c>
      <c r="D60" s="16">
        <f>IF($L60="","",SUMIF('Rekap Order'!$U$2:$U$501,$L60,'Rekap Order'!$G$2:$G$501))</f>
        <v/>
      </c>
      <c r="E60" s="17">
        <f>IF($L60="","",SUMIF('Rekap Order'!$U$2:$U$501,$L60,'Rekap Order'!$J$2:$J$501))</f>
        <v/>
      </c>
      <c r="F60" s="17">
        <f>IF($L60="","",SUMIF('Rekap Order'!$U$2:$U$501,$L60,'Rekap Order'!$K$2:$K$501))</f>
        <v/>
      </c>
      <c r="G60" s="17">
        <f>IF($L60="","",SUMIF('Rekap Order'!$U$2:$U$501,$L60,'Rekap Order'!$O$2:$O$501))</f>
        <v/>
      </c>
      <c r="H60" s="17">
        <f>IF($L60="","",SUMIF('Rekap Order'!$U$2:$U$501,$L60,'Rekap Order'!$R$2:$R$501))</f>
        <v/>
      </c>
      <c r="I60" s="17">
        <f>IF($L60="","",SUMIF('Rekap Order'!$U$2:$U$501,$L60,'Rekap Order'!$L$2:$L$501)+SUMIFS('Rekap Order'!$O$2:$O$501,'Rekap Order'!$U$2:$U$501,$L60,'Rekap Order'!$M$2:$M$501,"&lt;&gt;Lunas"))</f>
        <v/>
      </c>
      <c r="J60" s="31">
        <f>IF($L60="","",IF(I60&lt;=0,"Lunas",IF(F60&gt;0,"DP","Belum bayar")))</f>
        <v/>
      </c>
      <c r="K60" s="31">
        <f>IF($L60="","",IF(I60&lt;=0,"","Halo Kak "&amp;B60&amp;", pesanan jastip kamu sudah siap dikirim. Total pelunasan Rp"&amp;FIXED(I60,0)&amp;" (sisa harga barang + ongkir). Mohon transfer paling lambat "&amp;Trip!$B$7&amp;" hari dan kirim bukti transfernya ya. Terima kasih!"))</f>
        <v/>
      </c>
      <c r="L60" s="9">
        <f>IFERROR(INDEX('Rekap Order'!$U$2:$U$501,MATCH(ROW()-1,'Rekap Order'!$V$2:$V$501,0)),"")</f>
        <v/>
      </c>
    </row>
    <row r="61">
      <c r="A61" s="31">
        <f>IF($L61="","",ROW()-1)</f>
        <v/>
      </c>
      <c r="B61" s="31">
        <f>IF($L61="","",INDEX('Rekap Order'!$C$2:$C$501,MATCH(ROW()-1,'Rekap Order'!$V$2:$V$501,0)))</f>
        <v/>
      </c>
      <c r="C61" s="31">
        <f>IF($L61="","",INDEX('Rekap Order'!$D$2:$D$501,MATCH(ROW()-1,'Rekap Order'!$V$2:$V$501,0))&amp;"")</f>
        <v/>
      </c>
      <c r="D61" s="16">
        <f>IF($L61="","",SUMIF('Rekap Order'!$U$2:$U$501,$L61,'Rekap Order'!$G$2:$G$501))</f>
        <v/>
      </c>
      <c r="E61" s="17">
        <f>IF($L61="","",SUMIF('Rekap Order'!$U$2:$U$501,$L61,'Rekap Order'!$J$2:$J$501))</f>
        <v/>
      </c>
      <c r="F61" s="17">
        <f>IF($L61="","",SUMIF('Rekap Order'!$U$2:$U$501,$L61,'Rekap Order'!$K$2:$K$501))</f>
        <v/>
      </c>
      <c r="G61" s="17">
        <f>IF($L61="","",SUMIF('Rekap Order'!$U$2:$U$501,$L61,'Rekap Order'!$O$2:$O$501))</f>
        <v/>
      </c>
      <c r="H61" s="17">
        <f>IF($L61="","",SUMIF('Rekap Order'!$U$2:$U$501,$L61,'Rekap Order'!$R$2:$R$501))</f>
        <v/>
      </c>
      <c r="I61" s="17">
        <f>IF($L61="","",SUMIF('Rekap Order'!$U$2:$U$501,$L61,'Rekap Order'!$L$2:$L$501)+SUMIFS('Rekap Order'!$O$2:$O$501,'Rekap Order'!$U$2:$U$501,$L61,'Rekap Order'!$M$2:$M$501,"&lt;&gt;Lunas"))</f>
        <v/>
      </c>
      <c r="J61" s="31">
        <f>IF($L61="","",IF(I61&lt;=0,"Lunas",IF(F61&gt;0,"DP","Belum bayar")))</f>
        <v/>
      </c>
      <c r="K61" s="31">
        <f>IF($L61="","",IF(I61&lt;=0,"","Halo Kak "&amp;B61&amp;", pesanan jastip kamu sudah siap dikirim. Total pelunasan Rp"&amp;FIXED(I61,0)&amp;" (sisa harga barang + ongkir). Mohon transfer paling lambat "&amp;Trip!$B$7&amp;" hari dan kirim bukti transfernya ya. Terima kasih!"))</f>
        <v/>
      </c>
      <c r="L61" s="9">
        <f>IFERROR(INDEX('Rekap Order'!$U$2:$U$501,MATCH(ROW()-1,'Rekap Order'!$V$2:$V$501,0)),"")</f>
        <v/>
      </c>
    </row>
    <row r="62">
      <c r="A62" s="31">
        <f>IF($L62="","",ROW()-1)</f>
        <v/>
      </c>
      <c r="B62" s="31">
        <f>IF($L62="","",INDEX('Rekap Order'!$C$2:$C$501,MATCH(ROW()-1,'Rekap Order'!$V$2:$V$501,0)))</f>
        <v/>
      </c>
      <c r="C62" s="31">
        <f>IF($L62="","",INDEX('Rekap Order'!$D$2:$D$501,MATCH(ROW()-1,'Rekap Order'!$V$2:$V$501,0))&amp;"")</f>
        <v/>
      </c>
      <c r="D62" s="16">
        <f>IF($L62="","",SUMIF('Rekap Order'!$U$2:$U$501,$L62,'Rekap Order'!$G$2:$G$501))</f>
        <v/>
      </c>
      <c r="E62" s="17">
        <f>IF($L62="","",SUMIF('Rekap Order'!$U$2:$U$501,$L62,'Rekap Order'!$J$2:$J$501))</f>
        <v/>
      </c>
      <c r="F62" s="17">
        <f>IF($L62="","",SUMIF('Rekap Order'!$U$2:$U$501,$L62,'Rekap Order'!$K$2:$K$501))</f>
        <v/>
      </c>
      <c r="G62" s="17">
        <f>IF($L62="","",SUMIF('Rekap Order'!$U$2:$U$501,$L62,'Rekap Order'!$O$2:$O$501))</f>
        <v/>
      </c>
      <c r="H62" s="17">
        <f>IF($L62="","",SUMIF('Rekap Order'!$U$2:$U$501,$L62,'Rekap Order'!$R$2:$R$501))</f>
        <v/>
      </c>
      <c r="I62" s="17">
        <f>IF($L62="","",SUMIF('Rekap Order'!$U$2:$U$501,$L62,'Rekap Order'!$L$2:$L$501)+SUMIFS('Rekap Order'!$O$2:$O$501,'Rekap Order'!$U$2:$U$501,$L62,'Rekap Order'!$M$2:$M$501,"&lt;&gt;Lunas"))</f>
        <v/>
      </c>
      <c r="J62" s="31">
        <f>IF($L62="","",IF(I62&lt;=0,"Lunas",IF(F62&gt;0,"DP","Belum bayar")))</f>
        <v/>
      </c>
      <c r="K62" s="31">
        <f>IF($L62="","",IF(I62&lt;=0,"","Halo Kak "&amp;B62&amp;", pesanan jastip kamu sudah siap dikirim. Total pelunasan Rp"&amp;FIXED(I62,0)&amp;" (sisa harga barang + ongkir). Mohon transfer paling lambat "&amp;Trip!$B$7&amp;" hari dan kirim bukti transfernya ya. Terima kasih!"))</f>
        <v/>
      </c>
      <c r="L62" s="9">
        <f>IFERROR(INDEX('Rekap Order'!$U$2:$U$501,MATCH(ROW()-1,'Rekap Order'!$V$2:$V$501,0)),"")</f>
        <v/>
      </c>
    </row>
    <row r="63">
      <c r="A63" s="31">
        <f>IF($L63="","",ROW()-1)</f>
        <v/>
      </c>
      <c r="B63" s="31">
        <f>IF($L63="","",INDEX('Rekap Order'!$C$2:$C$501,MATCH(ROW()-1,'Rekap Order'!$V$2:$V$501,0)))</f>
        <v/>
      </c>
      <c r="C63" s="31">
        <f>IF($L63="","",INDEX('Rekap Order'!$D$2:$D$501,MATCH(ROW()-1,'Rekap Order'!$V$2:$V$501,0))&amp;"")</f>
        <v/>
      </c>
      <c r="D63" s="16">
        <f>IF($L63="","",SUMIF('Rekap Order'!$U$2:$U$501,$L63,'Rekap Order'!$G$2:$G$501))</f>
        <v/>
      </c>
      <c r="E63" s="17">
        <f>IF($L63="","",SUMIF('Rekap Order'!$U$2:$U$501,$L63,'Rekap Order'!$J$2:$J$501))</f>
        <v/>
      </c>
      <c r="F63" s="17">
        <f>IF($L63="","",SUMIF('Rekap Order'!$U$2:$U$501,$L63,'Rekap Order'!$K$2:$K$501))</f>
        <v/>
      </c>
      <c r="G63" s="17">
        <f>IF($L63="","",SUMIF('Rekap Order'!$U$2:$U$501,$L63,'Rekap Order'!$O$2:$O$501))</f>
        <v/>
      </c>
      <c r="H63" s="17">
        <f>IF($L63="","",SUMIF('Rekap Order'!$U$2:$U$501,$L63,'Rekap Order'!$R$2:$R$501))</f>
        <v/>
      </c>
      <c r="I63" s="17">
        <f>IF($L63="","",SUMIF('Rekap Order'!$U$2:$U$501,$L63,'Rekap Order'!$L$2:$L$501)+SUMIFS('Rekap Order'!$O$2:$O$501,'Rekap Order'!$U$2:$U$501,$L63,'Rekap Order'!$M$2:$M$501,"&lt;&gt;Lunas"))</f>
        <v/>
      </c>
      <c r="J63" s="31">
        <f>IF($L63="","",IF(I63&lt;=0,"Lunas",IF(F63&gt;0,"DP","Belum bayar")))</f>
        <v/>
      </c>
      <c r="K63" s="31">
        <f>IF($L63="","",IF(I63&lt;=0,"","Halo Kak "&amp;B63&amp;", pesanan jastip kamu sudah siap dikirim. Total pelunasan Rp"&amp;FIXED(I63,0)&amp;" (sisa harga barang + ongkir). Mohon transfer paling lambat "&amp;Trip!$B$7&amp;" hari dan kirim bukti transfernya ya. Terima kasih!"))</f>
        <v/>
      </c>
      <c r="L63" s="9">
        <f>IFERROR(INDEX('Rekap Order'!$U$2:$U$501,MATCH(ROW()-1,'Rekap Order'!$V$2:$V$501,0)),"")</f>
        <v/>
      </c>
    </row>
    <row r="64">
      <c r="A64" s="31">
        <f>IF($L64="","",ROW()-1)</f>
        <v/>
      </c>
      <c r="B64" s="31">
        <f>IF($L64="","",INDEX('Rekap Order'!$C$2:$C$501,MATCH(ROW()-1,'Rekap Order'!$V$2:$V$501,0)))</f>
        <v/>
      </c>
      <c r="C64" s="31">
        <f>IF($L64="","",INDEX('Rekap Order'!$D$2:$D$501,MATCH(ROW()-1,'Rekap Order'!$V$2:$V$501,0))&amp;"")</f>
        <v/>
      </c>
      <c r="D64" s="16">
        <f>IF($L64="","",SUMIF('Rekap Order'!$U$2:$U$501,$L64,'Rekap Order'!$G$2:$G$501))</f>
        <v/>
      </c>
      <c r="E64" s="17">
        <f>IF($L64="","",SUMIF('Rekap Order'!$U$2:$U$501,$L64,'Rekap Order'!$J$2:$J$501))</f>
        <v/>
      </c>
      <c r="F64" s="17">
        <f>IF($L64="","",SUMIF('Rekap Order'!$U$2:$U$501,$L64,'Rekap Order'!$K$2:$K$501))</f>
        <v/>
      </c>
      <c r="G64" s="17">
        <f>IF($L64="","",SUMIF('Rekap Order'!$U$2:$U$501,$L64,'Rekap Order'!$O$2:$O$501))</f>
        <v/>
      </c>
      <c r="H64" s="17">
        <f>IF($L64="","",SUMIF('Rekap Order'!$U$2:$U$501,$L64,'Rekap Order'!$R$2:$R$501))</f>
        <v/>
      </c>
      <c r="I64" s="17">
        <f>IF($L64="","",SUMIF('Rekap Order'!$U$2:$U$501,$L64,'Rekap Order'!$L$2:$L$501)+SUMIFS('Rekap Order'!$O$2:$O$501,'Rekap Order'!$U$2:$U$501,$L64,'Rekap Order'!$M$2:$M$501,"&lt;&gt;Lunas"))</f>
        <v/>
      </c>
      <c r="J64" s="31">
        <f>IF($L64="","",IF(I64&lt;=0,"Lunas",IF(F64&gt;0,"DP","Belum bayar")))</f>
        <v/>
      </c>
      <c r="K64" s="31">
        <f>IF($L64="","",IF(I64&lt;=0,"","Halo Kak "&amp;B64&amp;", pesanan jastip kamu sudah siap dikirim. Total pelunasan Rp"&amp;FIXED(I64,0)&amp;" (sisa harga barang + ongkir). Mohon transfer paling lambat "&amp;Trip!$B$7&amp;" hari dan kirim bukti transfernya ya. Terima kasih!"))</f>
        <v/>
      </c>
      <c r="L64" s="9">
        <f>IFERROR(INDEX('Rekap Order'!$U$2:$U$501,MATCH(ROW()-1,'Rekap Order'!$V$2:$V$501,0)),"")</f>
        <v/>
      </c>
    </row>
    <row r="65">
      <c r="A65" s="31">
        <f>IF($L65="","",ROW()-1)</f>
        <v/>
      </c>
      <c r="B65" s="31">
        <f>IF($L65="","",INDEX('Rekap Order'!$C$2:$C$501,MATCH(ROW()-1,'Rekap Order'!$V$2:$V$501,0)))</f>
        <v/>
      </c>
      <c r="C65" s="31">
        <f>IF($L65="","",INDEX('Rekap Order'!$D$2:$D$501,MATCH(ROW()-1,'Rekap Order'!$V$2:$V$501,0))&amp;"")</f>
        <v/>
      </c>
      <c r="D65" s="16">
        <f>IF($L65="","",SUMIF('Rekap Order'!$U$2:$U$501,$L65,'Rekap Order'!$G$2:$G$501))</f>
        <v/>
      </c>
      <c r="E65" s="17">
        <f>IF($L65="","",SUMIF('Rekap Order'!$U$2:$U$501,$L65,'Rekap Order'!$J$2:$J$501))</f>
        <v/>
      </c>
      <c r="F65" s="17">
        <f>IF($L65="","",SUMIF('Rekap Order'!$U$2:$U$501,$L65,'Rekap Order'!$K$2:$K$501))</f>
        <v/>
      </c>
      <c r="G65" s="17">
        <f>IF($L65="","",SUMIF('Rekap Order'!$U$2:$U$501,$L65,'Rekap Order'!$O$2:$O$501))</f>
        <v/>
      </c>
      <c r="H65" s="17">
        <f>IF($L65="","",SUMIF('Rekap Order'!$U$2:$U$501,$L65,'Rekap Order'!$R$2:$R$501))</f>
        <v/>
      </c>
      <c r="I65" s="17">
        <f>IF($L65="","",SUMIF('Rekap Order'!$U$2:$U$501,$L65,'Rekap Order'!$L$2:$L$501)+SUMIFS('Rekap Order'!$O$2:$O$501,'Rekap Order'!$U$2:$U$501,$L65,'Rekap Order'!$M$2:$M$501,"&lt;&gt;Lunas"))</f>
        <v/>
      </c>
      <c r="J65" s="31">
        <f>IF($L65="","",IF(I65&lt;=0,"Lunas",IF(F65&gt;0,"DP","Belum bayar")))</f>
        <v/>
      </c>
      <c r="K65" s="31">
        <f>IF($L65="","",IF(I65&lt;=0,"","Halo Kak "&amp;B65&amp;", pesanan jastip kamu sudah siap dikirim. Total pelunasan Rp"&amp;FIXED(I65,0)&amp;" (sisa harga barang + ongkir). Mohon transfer paling lambat "&amp;Trip!$B$7&amp;" hari dan kirim bukti transfernya ya. Terima kasih!"))</f>
        <v/>
      </c>
      <c r="L65" s="9">
        <f>IFERROR(INDEX('Rekap Order'!$U$2:$U$501,MATCH(ROW()-1,'Rekap Order'!$V$2:$V$501,0)),"")</f>
        <v/>
      </c>
    </row>
    <row r="66">
      <c r="A66" s="31">
        <f>IF($L66="","",ROW()-1)</f>
        <v/>
      </c>
      <c r="B66" s="31">
        <f>IF($L66="","",INDEX('Rekap Order'!$C$2:$C$501,MATCH(ROW()-1,'Rekap Order'!$V$2:$V$501,0)))</f>
        <v/>
      </c>
      <c r="C66" s="31">
        <f>IF($L66="","",INDEX('Rekap Order'!$D$2:$D$501,MATCH(ROW()-1,'Rekap Order'!$V$2:$V$501,0))&amp;"")</f>
        <v/>
      </c>
      <c r="D66" s="16">
        <f>IF($L66="","",SUMIF('Rekap Order'!$U$2:$U$501,$L66,'Rekap Order'!$G$2:$G$501))</f>
        <v/>
      </c>
      <c r="E66" s="17">
        <f>IF($L66="","",SUMIF('Rekap Order'!$U$2:$U$501,$L66,'Rekap Order'!$J$2:$J$501))</f>
        <v/>
      </c>
      <c r="F66" s="17">
        <f>IF($L66="","",SUMIF('Rekap Order'!$U$2:$U$501,$L66,'Rekap Order'!$K$2:$K$501))</f>
        <v/>
      </c>
      <c r="G66" s="17">
        <f>IF($L66="","",SUMIF('Rekap Order'!$U$2:$U$501,$L66,'Rekap Order'!$O$2:$O$501))</f>
        <v/>
      </c>
      <c r="H66" s="17">
        <f>IF($L66="","",SUMIF('Rekap Order'!$U$2:$U$501,$L66,'Rekap Order'!$R$2:$R$501))</f>
        <v/>
      </c>
      <c r="I66" s="17">
        <f>IF($L66="","",SUMIF('Rekap Order'!$U$2:$U$501,$L66,'Rekap Order'!$L$2:$L$501)+SUMIFS('Rekap Order'!$O$2:$O$501,'Rekap Order'!$U$2:$U$501,$L66,'Rekap Order'!$M$2:$M$501,"&lt;&gt;Lunas"))</f>
        <v/>
      </c>
      <c r="J66" s="31">
        <f>IF($L66="","",IF(I66&lt;=0,"Lunas",IF(F66&gt;0,"DP","Belum bayar")))</f>
        <v/>
      </c>
      <c r="K66" s="31">
        <f>IF($L66="","",IF(I66&lt;=0,"","Halo Kak "&amp;B66&amp;", pesanan jastip kamu sudah siap dikirim. Total pelunasan Rp"&amp;FIXED(I66,0)&amp;" (sisa harga barang + ongkir). Mohon transfer paling lambat "&amp;Trip!$B$7&amp;" hari dan kirim bukti transfernya ya. Terima kasih!"))</f>
        <v/>
      </c>
      <c r="L66" s="9">
        <f>IFERROR(INDEX('Rekap Order'!$U$2:$U$501,MATCH(ROW()-1,'Rekap Order'!$V$2:$V$501,0)),"")</f>
        <v/>
      </c>
    </row>
    <row r="67">
      <c r="A67" s="31">
        <f>IF($L67="","",ROW()-1)</f>
        <v/>
      </c>
      <c r="B67" s="31">
        <f>IF($L67="","",INDEX('Rekap Order'!$C$2:$C$501,MATCH(ROW()-1,'Rekap Order'!$V$2:$V$501,0)))</f>
        <v/>
      </c>
      <c r="C67" s="31">
        <f>IF($L67="","",INDEX('Rekap Order'!$D$2:$D$501,MATCH(ROW()-1,'Rekap Order'!$V$2:$V$501,0))&amp;"")</f>
        <v/>
      </c>
      <c r="D67" s="16">
        <f>IF($L67="","",SUMIF('Rekap Order'!$U$2:$U$501,$L67,'Rekap Order'!$G$2:$G$501))</f>
        <v/>
      </c>
      <c r="E67" s="17">
        <f>IF($L67="","",SUMIF('Rekap Order'!$U$2:$U$501,$L67,'Rekap Order'!$J$2:$J$501))</f>
        <v/>
      </c>
      <c r="F67" s="17">
        <f>IF($L67="","",SUMIF('Rekap Order'!$U$2:$U$501,$L67,'Rekap Order'!$K$2:$K$501))</f>
        <v/>
      </c>
      <c r="G67" s="17">
        <f>IF($L67="","",SUMIF('Rekap Order'!$U$2:$U$501,$L67,'Rekap Order'!$O$2:$O$501))</f>
        <v/>
      </c>
      <c r="H67" s="17">
        <f>IF($L67="","",SUMIF('Rekap Order'!$U$2:$U$501,$L67,'Rekap Order'!$R$2:$R$501))</f>
        <v/>
      </c>
      <c r="I67" s="17">
        <f>IF($L67="","",SUMIF('Rekap Order'!$U$2:$U$501,$L67,'Rekap Order'!$L$2:$L$501)+SUMIFS('Rekap Order'!$O$2:$O$501,'Rekap Order'!$U$2:$U$501,$L67,'Rekap Order'!$M$2:$M$501,"&lt;&gt;Lunas"))</f>
        <v/>
      </c>
      <c r="J67" s="31">
        <f>IF($L67="","",IF(I67&lt;=0,"Lunas",IF(F67&gt;0,"DP","Belum bayar")))</f>
        <v/>
      </c>
      <c r="K67" s="31">
        <f>IF($L67="","",IF(I67&lt;=0,"","Halo Kak "&amp;B67&amp;", pesanan jastip kamu sudah siap dikirim. Total pelunasan Rp"&amp;FIXED(I67,0)&amp;" (sisa harga barang + ongkir). Mohon transfer paling lambat "&amp;Trip!$B$7&amp;" hari dan kirim bukti transfernya ya. Terima kasih!"))</f>
        <v/>
      </c>
      <c r="L67" s="9">
        <f>IFERROR(INDEX('Rekap Order'!$U$2:$U$501,MATCH(ROW()-1,'Rekap Order'!$V$2:$V$501,0)),"")</f>
        <v/>
      </c>
    </row>
    <row r="68">
      <c r="A68" s="31">
        <f>IF($L68="","",ROW()-1)</f>
        <v/>
      </c>
      <c r="B68" s="31">
        <f>IF($L68="","",INDEX('Rekap Order'!$C$2:$C$501,MATCH(ROW()-1,'Rekap Order'!$V$2:$V$501,0)))</f>
        <v/>
      </c>
      <c r="C68" s="31">
        <f>IF($L68="","",INDEX('Rekap Order'!$D$2:$D$501,MATCH(ROW()-1,'Rekap Order'!$V$2:$V$501,0))&amp;"")</f>
        <v/>
      </c>
      <c r="D68" s="16">
        <f>IF($L68="","",SUMIF('Rekap Order'!$U$2:$U$501,$L68,'Rekap Order'!$G$2:$G$501))</f>
        <v/>
      </c>
      <c r="E68" s="17">
        <f>IF($L68="","",SUMIF('Rekap Order'!$U$2:$U$501,$L68,'Rekap Order'!$J$2:$J$501))</f>
        <v/>
      </c>
      <c r="F68" s="17">
        <f>IF($L68="","",SUMIF('Rekap Order'!$U$2:$U$501,$L68,'Rekap Order'!$K$2:$K$501))</f>
        <v/>
      </c>
      <c r="G68" s="17">
        <f>IF($L68="","",SUMIF('Rekap Order'!$U$2:$U$501,$L68,'Rekap Order'!$O$2:$O$501))</f>
        <v/>
      </c>
      <c r="H68" s="17">
        <f>IF($L68="","",SUMIF('Rekap Order'!$U$2:$U$501,$L68,'Rekap Order'!$R$2:$R$501))</f>
        <v/>
      </c>
      <c r="I68" s="17">
        <f>IF($L68="","",SUMIF('Rekap Order'!$U$2:$U$501,$L68,'Rekap Order'!$L$2:$L$501)+SUMIFS('Rekap Order'!$O$2:$O$501,'Rekap Order'!$U$2:$U$501,$L68,'Rekap Order'!$M$2:$M$501,"&lt;&gt;Lunas"))</f>
        <v/>
      </c>
      <c r="J68" s="31">
        <f>IF($L68="","",IF(I68&lt;=0,"Lunas",IF(F68&gt;0,"DP","Belum bayar")))</f>
        <v/>
      </c>
      <c r="K68" s="31">
        <f>IF($L68="","",IF(I68&lt;=0,"","Halo Kak "&amp;B68&amp;", pesanan jastip kamu sudah siap dikirim. Total pelunasan Rp"&amp;FIXED(I68,0)&amp;" (sisa harga barang + ongkir). Mohon transfer paling lambat "&amp;Trip!$B$7&amp;" hari dan kirim bukti transfernya ya. Terima kasih!"))</f>
        <v/>
      </c>
      <c r="L68" s="9">
        <f>IFERROR(INDEX('Rekap Order'!$U$2:$U$501,MATCH(ROW()-1,'Rekap Order'!$V$2:$V$501,0)),"")</f>
        <v/>
      </c>
    </row>
    <row r="69">
      <c r="A69" s="31">
        <f>IF($L69="","",ROW()-1)</f>
        <v/>
      </c>
      <c r="B69" s="31">
        <f>IF($L69="","",INDEX('Rekap Order'!$C$2:$C$501,MATCH(ROW()-1,'Rekap Order'!$V$2:$V$501,0)))</f>
        <v/>
      </c>
      <c r="C69" s="31">
        <f>IF($L69="","",INDEX('Rekap Order'!$D$2:$D$501,MATCH(ROW()-1,'Rekap Order'!$V$2:$V$501,0))&amp;"")</f>
        <v/>
      </c>
      <c r="D69" s="16">
        <f>IF($L69="","",SUMIF('Rekap Order'!$U$2:$U$501,$L69,'Rekap Order'!$G$2:$G$501))</f>
        <v/>
      </c>
      <c r="E69" s="17">
        <f>IF($L69="","",SUMIF('Rekap Order'!$U$2:$U$501,$L69,'Rekap Order'!$J$2:$J$501))</f>
        <v/>
      </c>
      <c r="F69" s="17">
        <f>IF($L69="","",SUMIF('Rekap Order'!$U$2:$U$501,$L69,'Rekap Order'!$K$2:$K$501))</f>
        <v/>
      </c>
      <c r="G69" s="17">
        <f>IF($L69="","",SUMIF('Rekap Order'!$U$2:$U$501,$L69,'Rekap Order'!$O$2:$O$501))</f>
        <v/>
      </c>
      <c r="H69" s="17">
        <f>IF($L69="","",SUMIF('Rekap Order'!$U$2:$U$501,$L69,'Rekap Order'!$R$2:$R$501))</f>
        <v/>
      </c>
      <c r="I69" s="17">
        <f>IF($L69="","",SUMIF('Rekap Order'!$U$2:$U$501,$L69,'Rekap Order'!$L$2:$L$501)+SUMIFS('Rekap Order'!$O$2:$O$501,'Rekap Order'!$U$2:$U$501,$L69,'Rekap Order'!$M$2:$M$501,"&lt;&gt;Lunas"))</f>
        <v/>
      </c>
      <c r="J69" s="31">
        <f>IF($L69="","",IF(I69&lt;=0,"Lunas",IF(F69&gt;0,"DP","Belum bayar")))</f>
        <v/>
      </c>
      <c r="K69" s="31">
        <f>IF($L69="","",IF(I69&lt;=0,"","Halo Kak "&amp;B69&amp;", pesanan jastip kamu sudah siap dikirim. Total pelunasan Rp"&amp;FIXED(I69,0)&amp;" (sisa harga barang + ongkir). Mohon transfer paling lambat "&amp;Trip!$B$7&amp;" hari dan kirim bukti transfernya ya. Terima kasih!"))</f>
        <v/>
      </c>
      <c r="L69" s="9">
        <f>IFERROR(INDEX('Rekap Order'!$U$2:$U$501,MATCH(ROW()-1,'Rekap Order'!$V$2:$V$501,0)),"")</f>
        <v/>
      </c>
    </row>
    <row r="70">
      <c r="A70" s="31">
        <f>IF($L70="","",ROW()-1)</f>
        <v/>
      </c>
      <c r="B70" s="31">
        <f>IF($L70="","",INDEX('Rekap Order'!$C$2:$C$501,MATCH(ROW()-1,'Rekap Order'!$V$2:$V$501,0)))</f>
        <v/>
      </c>
      <c r="C70" s="31">
        <f>IF($L70="","",INDEX('Rekap Order'!$D$2:$D$501,MATCH(ROW()-1,'Rekap Order'!$V$2:$V$501,0))&amp;"")</f>
        <v/>
      </c>
      <c r="D70" s="16">
        <f>IF($L70="","",SUMIF('Rekap Order'!$U$2:$U$501,$L70,'Rekap Order'!$G$2:$G$501))</f>
        <v/>
      </c>
      <c r="E70" s="17">
        <f>IF($L70="","",SUMIF('Rekap Order'!$U$2:$U$501,$L70,'Rekap Order'!$J$2:$J$501))</f>
        <v/>
      </c>
      <c r="F70" s="17">
        <f>IF($L70="","",SUMIF('Rekap Order'!$U$2:$U$501,$L70,'Rekap Order'!$K$2:$K$501))</f>
        <v/>
      </c>
      <c r="G70" s="17">
        <f>IF($L70="","",SUMIF('Rekap Order'!$U$2:$U$501,$L70,'Rekap Order'!$O$2:$O$501))</f>
        <v/>
      </c>
      <c r="H70" s="17">
        <f>IF($L70="","",SUMIF('Rekap Order'!$U$2:$U$501,$L70,'Rekap Order'!$R$2:$R$501))</f>
        <v/>
      </c>
      <c r="I70" s="17">
        <f>IF($L70="","",SUMIF('Rekap Order'!$U$2:$U$501,$L70,'Rekap Order'!$L$2:$L$501)+SUMIFS('Rekap Order'!$O$2:$O$501,'Rekap Order'!$U$2:$U$501,$L70,'Rekap Order'!$M$2:$M$501,"&lt;&gt;Lunas"))</f>
        <v/>
      </c>
      <c r="J70" s="31">
        <f>IF($L70="","",IF(I70&lt;=0,"Lunas",IF(F70&gt;0,"DP","Belum bayar")))</f>
        <v/>
      </c>
      <c r="K70" s="31">
        <f>IF($L70="","",IF(I70&lt;=0,"","Halo Kak "&amp;B70&amp;", pesanan jastip kamu sudah siap dikirim. Total pelunasan Rp"&amp;FIXED(I70,0)&amp;" (sisa harga barang + ongkir). Mohon transfer paling lambat "&amp;Trip!$B$7&amp;" hari dan kirim bukti transfernya ya. Terima kasih!"))</f>
        <v/>
      </c>
      <c r="L70" s="9">
        <f>IFERROR(INDEX('Rekap Order'!$U$2:$U$501,MATCH(ROW()-1,'Rekap Order'!$V$2:$V$501,0)),"")</f>
        <v/>
      </c>
    </row>
    <row r="71">
      <c r="A71" s="31">
        <f>IF($L71="","",ROW()-1)</f>
        <v/>
      </c>
      <c r="B71" s="31">
        <f>IF($L71="","",INDEX('Rekap Order'!$C$2:$C$501,MATCH(ROW()-1,'Rekap Order'!$V$2:$V$501,0)))</f>
        <v/>
      </c>
      <c r="C71" s="31">
        <f>IF($L71="","",INDEX('Rekap Order'!$D$2:$D$501,MATCH(ROW()-1,'Rekap Order'!$V$2:$V$501,0))&amp;"")</f>
        <v/>
      </c>
      <c r="D71" s="16">
        <f>IF($L71="","",SUMIF('Rekap Order'!$U$2:$U$501,$L71,'Rekap Order'!$G$2:$G$501))</f>
        <v/>
      </c>
      <c r="E71" s="17">
        <f>IF($L71="","",SUMIF('Rekap Order'!$U$2:$U$501,$L71,'Rekap Order'!$J$2:$J$501))</f>
        <v/>
      </c>
      <c r="F71" s="17">
        <f>IF($L71="","",SUMIF('Rekap Order'!$U$2:$U$501,$L71,'Rekap Order'!$K$2:$K$501))</f>
        <v/>
      </c>
      <c r="G71" s="17">
        <f>IF($L71="","",SUMIF('Rekap Order'!$U$2:$U$501,$L71,'Rekap Order'!$O$2:$O$501))</f>
        <v/>
      </c>
      <c r="H71" s="17">
        <f>IF($L71="","",SUMIF('Rekap Order'!$U$2:$U$501,$L71,'Rekap Order'!$R$2:$R$501))</f>
        <v/>
      </c>
      <c r="I71" s="17">
        <f>IF($L71="","",SUMIF('Rekap Order'!$U$2:$U$501,$L71,'Rekap Order'!$L$2:$L$501)+SUMIFS('Rekap Order'!$O$2:$O$501,'Rekap Order'!$U$2:$U$501,$L71,'Rekap Order'!$M$2:$M$501,"&lt;&gt;Lunas"))</f>
        <v/>
      </c>
      <c r="J71" s="31">
        <f>IF($L71="","",IF(I71&lt;=0,"Lunas",IF(F71&gt;0,"DP","Belum bayar")))</f>
        <v/>
      </c>
      <c r="K71" s="31">
        <f>IF($L71="","",IF(I71&lt;=0,"","Halo Kak "&amp;B71&amp;", pesanan jastip kamu sudah siap dikirim. Total pelunasan Rp"&amp;FIXED(I71,0)&amp;" (sisa harga barang + ongkir). Mohon transfer paling lambat "&amp;Trip!$B$7&amp;" hari dan kirim bukti transfernya ya. Terima kasih!"))</f>
        <v/>
      </c>
      <c r="L71" s="9">
        <f>IFERROR(INDEX('Rekap Order'!$U$2:$U$501,MATCH(ROW()-1,'Rekap Order'!$V$2:$V$501,0)),"")</f>
        <v/>
      </c>
    </row>
    <row r="72">
      <c r="A72" s="31">
        <f>IF($L72="","",ROW()-1)</f>
        <v/>
      </c>
      <c r="B72" s="31">
        <f>IF($L72="","",INDEX('Rekap Order'!$C$2:$C$501,MATCH(ROW()-1,'Rekap Order'!$V$2:$V$501,0)))</f>
        <v/>
      </c>
      <c r="C72" s="31">
        <f>IF($L72="","",INDEX('Rekap Order'!$D$2:$D$501,MATCH(ROW()-1,'Rekap Order'!$V$2:$V$501,0))&amp;"")</f>
        <v/>
      </c>
      <c r="D72" s="16">
        <f>IF($L72="","",SUMIF('Rekap Order'!$U$2:$U$501,$L72,'Rekap Order'!$G$2:$G$501))</f>
        <v/>
      </c>
      <c r="E72" s="17">
        <f>IF($L72="","",SUMIF('Rekap Order'!$U$2:$U$501,$L72,'Rekap Order'!$J$2:$J$501))</f>
        <v/>
      </c>
      <c r="F72" s="17">
        <f>IF($L72="","",SUMIF('Rekap Order'!$U$2:$U$501,$L72,'Rekap Order'!$K$2:$K$501))</f>
        <v/>
      </c>
      <c r="G72" s="17">
        <f>IF($L72="","",SUMIF('Rekap Order'!$U$2:$U$501,$L72,'Rekap Order'!$O$2:$O$501))</f>
        <v/>
      </c>
      <c r="H72" s="17">
        <f>IF($L72="","",SUMIF('Rekap Order'!$U$2:$U$501,$L72,'Rekap Order'!$R$2:$R$501))</f>
        <v/>
      </c>
      <c r="I72" s="17">
        <f>IF($L72="","",SUMIF('Rekap Order'!$U$2:$U$501,$L72,'Rekap Order'!$L$2:$L$501)+SUMIFS('Rekap Order'!$O$2:$O$501,'Rekap Order'!$U$2:$U$501,$L72,'Rekap Order'!$M$2:$M$501,"&lt;&gt;Lunas"))</f>
        <v/>
      </c>
      <c r="J72" s="31">
        <f>IF($L72="","",IF(I72&lt;=0,"Lunas",IF(F72&gt;0,"DP","Belum bayar")))</f>
        <v/>
      </c>
      <c r="K72" s="31">
        <f>IF($L72="","",IF(I72&lt;=0,"","Halo Kak "&amp;B72&amp;", pesanan jastip kamu sudah siap dikirim. Total pelunasan Rp"&amp;FIXED(I72,0)&amp;" (sisa harga barang + ongkir). Mohon transfer paling lambat "&amp;Trip!$B$7&amp;" hari dan kirim bukti transfernya ya. Terima kasih!"))</f>
        <v/>
      </c>
      <c r="L72" s="9">
        <f>IFERROR(INDEX('Rekap Order'!$U$2:$U$501,MATCH(ROW()-1,'Rekap Order'!$V$2:$V$501,0)),"")</f>
        <v/>
      </c>
    </row>
    <row r="73">
      <c r="A73" s="31">
        <f>IF($L73="","",ROW()-1)</f>
        <v/>
      </c>
      <c r="B73" s="31">
        <f>IF($L73="","",INDEX('Rekap Order'!$C$2:$C$501,MATCH(ROW()-1,'Rekap Order'!$V$2:$V$501,0)))</f>
        <v/>
      </c>
      <c r="C73" s="31">
        <f>IF($L73="","",INDEX('Rekap Order'!$D$2:$D$501,MATCH(ROW()-1,'Rekap Order'!$V$2:$V$501,0))&amp;"")</f>
        <v/>
      </c>
      <c r="D73" s="16">
        <f>IF($L73="","",SUMIF('Rekap Order'!$U$2:$U$501,$L73,'Rekap Order'!$G$2:$G$501))</f>
        <v/>
      </c>
      <c r="E73" s="17">
        <f>IF($L73="","",SUMIF('Rekap Order'!$U$2:$U$501,$L73,'Rekap Order'!$J$2:$J$501))</f>
        <v/>
      </c>
      <c r="F73" s="17">
        <f>IF($L73="","",SUMIF('Rekap Order'!$U$2:$U$501,$L73,'Rekap Order'!$K$2:$K$501))</f>
        <v/>
      </c>
      <c r="G73" s="17">
        <f>IF($L73="","",SUMIF('Rekap Order'!$U$2:$U$501,$L73,'Rekap Order'!$O$2:$O$501))</f>
        <v/>
      </c>
      <c r="H73" s="17">
        <f>IF($L73="","",SUMIF('Rekap Order'!$U$2:$U$501,$L73,'Rekap Order'!$R$2:$R$501))</f>
        <v/>
      </c>
      <c r="I73" s="17">
        <f>IF($L73="","",SUMIF('Rekap Order'!$U$2:$U$501,$L73,'Rekap Order'!$L$2:$L$501)+SUMIFS('Rekap Order'!$O$2:$O$501,'Rekap Order'!$U$2:$U$501,$L73,'Rekap Order'!$M$2:$M$501,"&lt;&gt;Lunas"))</f>
        <v/>
      </c>
      <c r="J73" s="31">
        <f>IF($L73="","",IF(I73&lt;=0,"Lunas",IF(F73&gt;0,"DP","Belum bayar")))</f>
        <v/>
      </c>
      <c r="K73" s="31">
        <f>IF($L73="","",IF(I73&lt;=0,"","Halo Kak "&amp;B73&amp;", pesanan jastip kamu sudah siap dikirim. Total pelunasan Rp"&amp;FIXED(I73,0)&amp;" (sisa harga barang + ongkir). Mohon transfer paling lambat "&amp;Trip!$B$7&amp;" hari dan kirim bukti transfernya ya. Terima kasih!"))</f>
        <v/>
      </c>
      <c r="L73" s="9">
        <f>IFERROR(INDEX('Rekap Order'!$U$2:$U$501,MATCH(ROW()-1,'Rekap Order'!$V$2:$V$501,0)),"")</f>
        <v/>
      </c>
    </row>
    <row r="74">
      <c r="A74" s="31">
        <f>IF($L74="","",ROW()-1)</f>
        <v/>
      </c>
      <c r="B74" s="31">
        <f>IF($L74="","",INDEX('Rekap Order'!$C$2:$C$501,MATCH(ROW()-1,'Rekap Order'!$V$2:$V$501,0)))</f>
        <v/>
      </c>
      <c r="C74" s="31">
        <f>IF($L74="","",INDEX('Rekap Order'!$D$2:$D$501,MATCH(ROW()-1,'Rekap Order'!$V$2:$V$501,0))&amp;"")</f>
        <v/>
      </c>
      <c r="D74" s="16">
        <f>IF($L74="","",SUMIF('Rekap Order'!$U$2:$U$501,$L74,'Rekap Order'!$G$2:$G$501))</f>
        <v/>
      </c>
      <c r="E74" s="17">
        <f>IF($L74="","",SUMIF('Rekap Order'!$U$2:$U$501,$L74,'Rekap Order'!$J$2:$J$501))</f>
        <v/>
      </c>
      <c r="F74" s="17">
        <f>IF($L74="","",SUMIF('Rekap Order'!$U$2:$U$501,$L74,'Rekap Order'!$K$2:$K$501))</f>
        <v/>
      </c>
      <c r="G74" s="17">
        <f>IF($L74="","",SUMIF('Rekap Order'!$U$2:$U$501,$L74,'Rekap Order'!$O$2:$O$501))</f>
        <v/>
      </c>
      <c r="H74" s="17">
        <f>IF($L74="","",SUMIF('Rekap Order'!$U$2:$U$501,$L74,'Rekap Order'!$R$2:$R$501))</f>
        <v/>
      </c>
      <c r="I74" s="17">
        <f>IF($L74="","",SUMIF('Rekap Order'!$U$2:$U$501,$L74,'Rekap Order'!$L$2:$L$501)+SUMIFS('Rekap Order'!$O$2:$O$501,'Rekap Order'!$U$2:$U$501,$L74,'Rekap Order'!$M$2:$M$501,"&lt;&gt;Lunas"))</f>
        <v/>
      </c>
      <c r="J74" s="31">
        <f>IF($L74="","",IF(I74&lt;=0,"Lunas",IF(F74&gt;0,"DP","Belum bayar")))</f>
        <v/>
      </c>
      <c r="K74" s="31">
        <f>IF($L74="","",IF(I74&lt;=0,"","Halo Kak "&amp;B74&amp;", pesanan jastip kamu sudah siap dikirim. Total pelunasan Rp"&amp;FIXED(I74,0)&amp;" (sisa harga barang + ongkir). Mohon transfer paling lambat "&amp;Trip!$B$7&amp;" hari dan kirim bukti transfernya ya. Terima kasih!"))</f>
        <v/>
      </c>
      <c r="L74" s="9">
        <f>IFERROR(INDEX('Rekap Order'!$U$2:$U$501,MATCH(ROW()-1,'Rekap Order'!$V$2:$V$501,0)),"")</f>
        <v/>
      </c>
    </row>
    <row r="75">
      <c r="A75" s="31">
        <f>IF($L75="","",ROW()-1)</f>
        <v/>
      </c>
      <c r="B75" s="31">
        <f>IF($L75="","",INDEX('Rekap Order'!$C$2:$C$501,MATCH(ROW()-1,'Rekap Order'!$V$2:$V$501,0)))</f>
        <v/>
      </c>
      <c r="C75" s="31">
        <f>IF($L75="","",INDEX('Rekap Order'!$D$2:$D$501,MATCH(ROW()-1,'Rekap Order'!$V$2:$V$501,0))&amp;"")</f>
        <v/>
      </c>
      <c r="D75" s="16">
        <f>IF($L75="","",SUMIF('Rekap Order'!$U$2:$U$501,$L75,'Rekap Order'!$G$2:$G$501))</f>
        <v/>
      </c>
      <c r="E75" s="17">
        <f>IF($L75="","",SUMIF('Rekap Order'!$U$2:$U$501,$L75,'Rekap Order'!$J$2:$J$501))</f>
        <v/>
      </c>
      <c r="F75" s="17">
        <f>IF($L75="","",SUMIF('Rekap Order'!$U$2:$U$501,$L75,'Rekap Order'!$K$2:$K$501))</f>
        <v/>
      </c>
      <c r="G75" s="17">
        <f>IF($L75="","",SUMIF('Rekap Order'!$U$2:$U$501,$L75,'Rekap Order'!$O$2:$O$501))</f>
        <v/>
      </c>
      <c r="H75" s="17">
        <f>IF($L75="","",SUMIF('Rekap Order'!$U$2:$U$501,$L75,'Rekap Order'!$R$2:$R$501))</f>
        <v/>
      </c>
      <c r="I75" s="17">
        <f>IF($L75="","",SUMIF('Rekap Order'!$U$2:$U$501,$L75,'Rekap Order'!$L$2:$L$501)+SUMIFS('Rekap Order'!$O$2:$O$501,'Rekap Order'!$U$2:$U$501,$L75,'Rekap Order'!$M$2:$M$501,"&lt;&gt;Lunas"))</f>
        <v/>
      </c>
      <c r="J75" s="31">
        <f>IF($L75="","",IF(I75&lt;=0,"Lunas",IF(F75&gt;0,"DP","Belum bayar")))</f>
        <v/>
      </c>
      <c r="K75" s="31">
        <f>IF($L75="","",IF(I75&lt;=0,"","Halo Kak "&amp;B75&amp;", pesanan jastip kamu sudah siap dikirim. Total pelunasan Rp"&amp;FIXED(I75,0)&amp;" (sisa harga barang + ongkir). Mohon transfer paling lambat "&amp;Trip!$B$7&amp;" hari dan kirim bukti transfernya ya. Terima kasih!"))</f>
        <v/>
      </c>
      <c r="L75" s="9">
        <f>IFERROR(INDEX('Rekap Order'!$U$2:$U$501,MATCH(ROW()-1,'Rekap Order'!$V$2:$V$501,0)),"")</f>
        <v/>
      </c>
    </row>
    <row r="76">
      <c r="A76" s="31">
        <f>IF($L76="","",ROW()-1)</f>
        <v/>
      </c>
      <c r="B76" s="31">
        <f>IF($L76="","",INDEX('Rekap Order'!$C$2:$C$501,MATCH(ROW()-1,'Rekap Order'!$V$2:$V$501,0)))</f>
        <v/>
      </c>
      <c r="C76" s="31">
        <f>IF($L76="","",INDEX('Rekap Order'!$D$2:$D$501,MATCH(ROW()-1,'Rekap Order'!$V$2:$V$501,0))&amp;"")</f>
        <v/>
      </c>
      <c r="D76" s="16">
        <f>IF($L76="","",SUMIF('Rekap Order'!$U$2:$U$501,$L76,'Rekap Order'!$G$2:$G$501))</f>
        <v/>
      </c>
      <c r="E76" s="17">
        <f>IF($L76="","",SUMIF('Rekap Order'!$U$2:$U$501,$L76,'Rekap Order'!$J$2:$J$501))</f>
        <v/>
      </c>
      <c r="F76" s="17">
        <f>IF($L76="","",SUMIF('Rekap Order'!$U$2:$U$501,$L76,'Rekap Order'!$K$2:$K$501))</f>
        <v/>
      </c>
      <c r="G76" s="17">
        <f>IF($L76="","",SUMIF('Rekap Order'!$U$2:$U$501,$L76,'Rekap Order'!$O$2:$O$501))</f>
        <v/>
      </c>
      <c r="H76" s="17">
        <f>IF($L76="","",SUMIF('Rekap Order'!$U$2:$U$501,$L76,'Rekap Order'!$R$2:$R$501))</f>
        <v/>
      </c>
      <c r="I76" s="17">
        <f>IF($L76="","",SUMIF('Rekap Order'!$U$2:$U$501,$L76,'Rekap Order'!$L$2:$L$501)+SUMIFS('Rekap Order'!$O$2:$O$501,'Rekap Order'!$U$2:$U$501,$L76,'Rekap Order'!$M$2:$M$501,"&lt;&gt;Lunas"))</f>
        <v/>
      </c>
      <c r="J76" s="31">
        <f>IF($L76="","",IF(I76&lt;=0,"Lunas",IF(F76&gt;0,"DP","Belum bayar")))</f>
        <v/>
      </c>
      <c r="K76" s="31">
        <f>IF($L76="","",IF(I76&lt;=0,"","Halo Kak "&amp;B76&amp;", pesanan jastip kamu sudah siap dikirim. Total pelunasan Rp"&amp;FIXED(I76,0)&amp;" (sisa harga barang + ongkir). Mohon transfer paling lambat "&amp;Trip!$B$7&amp;" hari dan kirim bukti transfernya ya. Terima kasih!"))</f>
        <v/>
      </c>
      <c r="L76" s="9">
        <f>IFERROR(INDEX('Rekap Order'!$U$2:$U$501,MATCH(ROW()-1,'Rekap Order'!$V$2:$V$501,0)),"")</f>
        <v/>
      </c>
    </row>
    <row r="77">
      <c r="A77" s="31">
        <f>IF($L77="","",ROW()-1)</f>
        <v/>
      </c>
      <c r="B77" s="31">
        <f>IF($L77="","",INDEX('Rekap Order'!$C$2:$C$501,MATCH(ROW()-1,'Rekap Order'!$V$2:$V$501,0)))</f>
        <v/>
      </c>
      <c r="C77" s="31">
        <f>IF($L77="","",INDEX('Rekap Order'!$D$2:$D$501,MATCH(ROW()-1,'Rekap Order'!$V$2:$V$501,0))&amp;"")</f>
        <v/>
      </c>
      <c r="D77" s="16">
        <f>IF($L77="","",SUMIF('Rekap Order'!$U$2:$U$501,$L77,'Rekap Order'!$G$2:$G$501))</f>
        <v/>
      </c>
      <c r="E77" s="17">
        <f>IF($L77="","",SUMIF('Rekap Order'!$U$2:$U$501,$L77,'Rekap Order'!$J$2:$J$501))</f>
        <v/>
      </c>
      <c r="F77" s="17">
        <f>IF($L77="","",SUMIF('Rekap Order'!$U$2:$U$501,$L77,'Rekap Order'!$K$2:$K$501))</f>
        <v/>
      </c>
      <c r="G77" s="17">
        <f>IF($L77="","",SUMIF('Rekap Order'!$U$2:$U$501,$L77,'Rekap Order'!$O$2:$O$501))</f>
        <v/>
      </c>
      <c r="H77" s="17">
        <f>IF($L77="","",SUMIF('Rekap Order'!$U$2:$U$501,$L77,'Rekap Order'!$R$2:$R$501))</f>
        <v/>
      </c>
      <c r="I77" s="17">
        <f>IF($L77="","",SUMIF('Rekap Order'!$U$2:$U$501,$L77,'Rekap Order'!$L$2:$L$501)+SUMIFS('Rekap Order'!$O$2:$O$501,'Rekap Order'!$U$2:$U$501,$L77,'Rekap Order'!$M$2:$M$501,"&lt;&gt;Lunas"))</f>
        <v/>
      </c>
      <c r="J77" s="31">
        <f>IF($L77="","",IF(I77&lt;=0,"Lunas",IF(F77&gt;0,"DP","Belum bayar")))</f>
        <v/>
      </c>
      <c r="K77" s="31">
        <f>IF($L77="","",IF(I77&lt;=0,"","Halo Kak "&amp;B77&amp;", pesanan jastip kamu sudah siap dikirim. Total pelunasan Rp"&amp;FIXED(I77,0)&amp;" (sisa harga barang + ongkir). Mohon transfer paling lambat "&amp;Trip!$B$7&amp;" hari dan kirim bukti transfernya ya. Terima kasih!"))</f>
        <v/>
      </c>
      <c r="L77" s="9">
        <f>IFERROR(INDEX('Rekap Order'!$U$2:$U$501,MATCH(ROW()-1,'Rekap Order'!$V$2:$V$501,0)),"")</f>
        <v/>
      </c>
    </row>
    <row r="78">
      <c r="A78" s="31">
        <f>IF($L78="","",ROW()-1)</f>
        <v/>
      </c>
      <c r="B78" s="31">
        <f>IF($L78="","",INDEX('Rekap Order'!$C$2:$C$501,MATCH(ROW()-1,'Rekap Order'!$V$2:$V$501,0)))</f>
        <v/>
      </c>
      <c r="C78" s="31">
        <f>IF($L78="","",INDEX('Rekap Order'!$D$2:$D$501,MATCH(ROW()-1,'Rekap Order'!$V$2:$V$501,0))&amp;"")</f>
        <v/>
      </c>
      <c r="D78" s="16">
        <f>IF($L78="","",SUMIF('Rekap Order'!$U$2:$U$501,$L78,'Rekap Order'!$G$2:$G$501))</f>
        <v/>
      </c>
      <c r="E78" s="17">
        <f>IF($L78="","",SUMIF('Rekap Order'!$U$2:$U$501,$L78,'Rekap Order'!$J$2:$J$501))</f>
        <v/>
      </c>
      <c r="F78" s="17">
        <f>IF($L78="","",SUMIF('Rekap Order'!$U$2:$U$501,$L78,'Rekap Order'!$K$2:$K$501))</f>
        <v/>
      </c>
      <c r="G78" s="17">
        <f>IF($L78="","",SUMIF('Rekap Order'!$U$2:$U$501,$L78,'Rekap Order'!$O$2:$O$501))</f>
        <v/>
      </c>
      <c r="H78" s="17">
        <f>IF($L78="","",SUMIF('Rekap Order'!$U$2:$U$501,$L78,'Rekap Order'!$R$2:$R$501))</f>
        <v/>
      </c>
      <c r="I78" s="17">
        <f>IF($L78="","",SUMIF('Rekap Order'!$U$2:$U$501,$L78,'Rekap Order'!$L$2:$L$501)+SUMIFS('Rekap Order'!$O$2:$O$501,'Rekap Order'!$U$2:$U$501,$L78,'Rekap Order'!$M$2:$M$501,"&lt;&gt;Lunas"))</f>
        <v/>
      </c>
      <c r="J78" s="31">
        <f>IF($L78="","",IF(I78&lt;=0,"Lunas",IF(F78&gt;0,"DP","Belum bayar")))</f>
        <v/>
      </c>
      <c r="K78" s="31">
        <f>IF($L78="","",IF(I78&lt;=0,"","Halo Kak "&amp;B78&amp;", pesanan jastip kamu sudah siap dikirim. Total pelunasan Rp"&amp;FIXED(I78,0)&amp;" (sisa harga barang + ongkir). Mohon transfer paling lambat "&amp;Trip!$B$7&amp;" hari dan kirim bukti transfernya ya. Terima kasih!"))</f>
        <v/>
      </c>
      <c r="L78" s="9">
        <f>IFERROR(INDEX('Rekap Order'!$U$2:$U$501,MATCH(ROW()-1,'Rekap Order'!$V$2:$V$501,0)),"")</f>
        <v/>
      </c>
    </row>
    <row r="79">
      <c r="A79" s="31">
        <f>IF($L79="","",ROW()-1)</f>
        <v/>
      </c>
      <c r="B79" s="31">
        <f>IF($L79="","",INDEX('Rekap Order'!$C$2:$C$501,MATCH(ROW()-1,'Rekap Order'!$V$2:$V$501,0)))</f>
        <v/>
      </c>
      <c r="C79" s="31">
        <f>IF($L79="","",INDEX('Rekap Order'!$D$2:$D$501,MATCH(ROW()-1,'Rekap Order'!$V$2:$V$501,0))&amp;"")</f>
        <v/>
      </c>
      <c r="D79" s="16">
        <f>IF($L79="","",SUMIF('Rekap Order'!$U$2:$U$501,$L79,'Rekap Order'!$G$2:$G$501))</f>
        <v/>
      </c>
      <c r="E79" s="17">
        <f>IF($L79="","",SUMIF('Rekap Order'!$U$2:$U$501,$L79,'Rekap Order'!$J$2:$J$501))</f>
        <v/>
      </c>
      <c r="F79" s="17">
        <f>IF($L79="","",SUMIF('Rekap Order'!$U$2:$U$501,$L79,'Rekap Order'!$K$2:$K$501))</f>
        <v/>
      </c>
      <c r="G79" s="17">
        <f>IF($L79="","",SUMIF('Rekap Order'!$U$2:$U$501,$L79,'Rekap Order'!$O$2:$O$501))</f>
        <v/>
      </c>
      <c r="H79" s="17">
        <f>IF($L79="","",SUMIF('Rekap Order'!$U$2:$U$501,$L79,'Rekap Order'!$R$2:$R$501))</f>
        <v/>
      </c>
      <c r="I79" s="17">
        <f>IF($L79="","",SUMIF('Rekap Order'!$U$2:$U$501,$L79,'Rekap Order'!$L$2:$L$501)+SUMIFS('Rekap Order'!$O$2:$O$501,'Rekap Order'!$U$2:$U$501,$L79,'Rekap Order'!$M$2:$M$501,"&lt;&gt;Lunas"))</f>
        <v/>
      </c>
      <c r="J79" s="31">
        <f>IF($L79="","",IF(I79&lt;=0,"Lunas",IF(F79&gt;0,"DP","Belum bayar")))</f>
        <v/>
      </c>
      <c r="K79" s="31">
        <f>IF($L79="","",IF(I79&lt;=0,"","Halo Kak "&amp;B79&amp;", pesanan jastip kamu sudah siap dikirim. Total pelunasan Rp"&amp;FIXED(I79,0)&amp;" (sisa harga barang + ongkir). Mohon transfer paling lambat "&amp;Trip!$B$7&amp;" hari dan kirim bukti transfernya ya. Terima kasih!"))</f>
        <v/>
      </c>
      <c r="L79" s="9">
        <f>IFERROR(INDEX('Rekap Order'!$U$2:$U$501,MATCH(ROW()-1,'Rekap Order'!$V$2:$V$501,0)),"")</f>
        <v/>
      </c>
    </row>
    <row r="80">
      <c r="A80" s="31">
        <f>IF($L80="","",ROW()-1)</f>
        <v/>
      </c>
      <c r="B80" s="31">
        <f>IF($L80="","",INDEX('Rekap Order'!$C$2:$C$501,MATCH(ROW()-1,'Rekap Order'!$V$2:$V$501,0)))</f>
        <v/>
      </c>
      <c r="C80" s="31">
        <f>IF($L80="","",INDEX('Rekap Order'!$D$2:$D$501,MATCH(ROW()-1,'Rekap Order'!$V$2:$V$501,0))&amp;"")</f>
        <v/>
      </c>
      <c r="D80" s="16">
        <f>IF($L80="","",SUMIF('Rekap Order'!$U$2:$U$501,$L80,'Rekap Order'!$G$2:$G$501))</f>
        <v/>
      </c>
      <c r="E80" s="17">
        <f>IF($L80="","",SUMIF('Rekap Order'!$U$2:$U$501,$L80,'Rekap Order'!$J$2:$J$501))</f>
        <v/>
      </c>
      <c r="F80" s="17">
        <f>IF($L80="","",SUMIF('Rekap Order'!$U$2:$U$501,$L80,'Rekap Order'!$K$2:$K$501))</f>
        <v/>
      </c>
      <c r="G80" s="17">
        <f>IF($L80="","",SUMIF('Rekap Order'!$U$2:$U$501,$L80,'Rekap Order'!$O$2:$O$501))</f>
        <v/>
      </c>
      <c r="H80" s="17">
        <f>IF($L80="","",SUMIF('Rekap Order'!$U$2:$U$501,$L80,'Rekap Order'!$R$2:$R$501))</f>
        <v/>
      </c>
      <c r="I80" s="17">
        <f>IF($L80="","",SUMIF('Rekap Order'!$U$2:$U$501,$L80,'Rekap Order'!$L$2:$L$501)+SUMIFS('Rekap Order'!$O$2:$O$501,'Rekap Order'!$U$2:$U$501,$L80,'Rekap Order'!$M$2:$M$501,"&lt;&gt;Lunas"))</f>
        <v/>
      </c>
      <c r="J80" s="31">
        <f>IF($L80="","",IF(I80&lt;=0,"Lunas",IF(F80&gt;0,"DP","Belum bayar")))</f>
        <v/>
      </c>
      <c r="K80" s="31">
        <f>IF($L80="","",IF(I80&lt;=0,"","Halo Kak "&amp;B80&amp;", pesanan jastip kamu sudah siap dikirim. Total pelunasan Rp"&amp;FIXED(I80,0)&amp;" (sisa harga barang + ongkir). Mohon transfer paling lambat "&amp;Trip!$B$7&amp;" hari dan kirim bukti transfernya ya. Terima kasih!"))</f>
        <v/>
      </c>
      <c r="L80" s="9">
        <f>IFERROR(INDEX('Rekap Order'!$U$2:$U$501,MATCH(ROW()-1,'Rekap Order'!$V$2:$V$501,0)),"")</f>
        <v/>
      </c>
    </row>
    <row r="81">
      <c r="A81" s="31">
        <f>IF($L81="","",ROW()-1)</f>
        <v/>
      </c>
      <c r="B81" s="31">
        <f>IF($L81="","",INDEX('Rekap Order'!$C$2:$C$501,MATCH(ROW()-1,'Rekap Order'!$V$2:$V$501,0)))</f>
        <v/>
      </c>
      <c r="C81" s="31">
        <f>IF($L81="","",INDEX('Rekap Order'!$D$2:$D$501,MATCH(ROW()-1,'Rekap Order'!$V$2:$V$501,0))&amp;"")</f>
        <v/>
      </c>
      <c r="D81" s="16">
        <f>IF($L81="","",SUMIF('Rekap Order'!$U$2:$U$501,$L81,'Rekap Order'!$G$2:$G$501))</f>
        <v/>
      </c>
      <c r="E81" s="17">
        <f>IF($L81="","",SUMIF('Rekap Order'!$U$2:$U$501,$L81,'Rekap Order'!$J$2:$J$501))</f>
        <v/>
      </c>
      <c r="F81" s="17">
        <f>IF($L81="","",SUMIF('Rekap Order'!$U$2:$U$501,$L81,'Rekap Order'!$K$2:$K$501))</f>
        <v/>
      </c>
      <c r="G81" s="17">
        <f>IF($L81="","",SUMIF('Rekap Order'!$U$2:$U$501,$L81,'Rekap Order'!$O$2:$O$501))</f>
        <v/>
      </c>
      <c r="H81" s="17">
        <f>IF($L81="","",SUMIF('Rekap Order'!$U$2:$U$501,$L81,'Rekap Order'!$R$2:$R$501))</f>
        <v/>
      </c>
      <c r="I81" s="17">
        <f>IF($L81="","",SUMIF('Rekap Order'!$U$2:$U$501,$L81,'Rekap Order'!$L$2:$L$501)+SUMIFS('Rekap Order'!$O$2:$O$501,'Rekap Order'!$U$2:$U$501,$L81,'Rekap Order'!$M$2:$M$501,"&lt;&gt;Lunas"))</f>
        <v/>
      </c>
      <c r="J81" s="31">
        <f>IF($L81="","",IF(I81&lt;=0,"Lunas",IF(F81&gt;0,"DP","Belum bayar")))</f>
        <v/>
      </c>
      <c r="K81" s="31">
        <f>IF($L81="","",IF(I81&lt;=0,"","Halo Kak "&amp;B81&amp;", pesanan jastip kamu sudah siap dikirim. Total pelunasan Rp"&amp;FIXED(I81,0)&amp;" (sisa harga barang + ongkir). Mohon transfer paling lambat "&amp;Trip!$B$7&amp;" hari dan kirim bukti transfernya ya. Terima kasih!"))</f>
        <v/>
      </c>
      <c r="L81" s="9">
        <f>IFERROR(INDEX('Rekap Order'!$U$2:$U$501,MATCH(ROW()-1,'Rekap Order'!$V$2:$V$501,0)),"")</f>
        <v/>
      </c>
    </row>
    <row r="82">
      <c r="A82" s="31">
        <f>IF($L82="","",ROW()-1)</f>
        <v/>
      </c>
      <c r="B82" s="31">
        <f>IF($L82="","",INDEX('Rekap Order'!$C$2:$C$501,MATCH(ROW()-1,'Rekap Order'!$V$2:$V$501,0)))</f>
        <v/>
      </c>
      <c r="C82" s="31">
        <f>IF($L82="","",INDEX('Rekap Order'!$D$2:$D$501,MATCH(ROW()-1,'Rekap Order'!$V$2:$V$501,0))&amp;"")</f>
        <v/>
      </c>
      <c r="D82" s="16">
        <f>IF($L82="","",SUMIF('Rekap Order'!$U$2:$U$501,$L82,'Rekap Order'!$G$2:$G$501))</f>
        <v/>
      </c>
      <c r="E82" s="17">
        <f>IF($L82="","",SUMIF('Rekap Order'!$U$2:$U$501,$L82,'Rekap Order'!$J$2:$J$501))</f>
        <v/>
      </c>
      <c r="F82" s="17">
        <f>IF($L82="","",SUMIF('Rekap Order'!$U$2:$U$501,$L82,'Rekap Order'!$K$2:$K$501))</f>
        <v/>
      </c>
      <c r="G82" s="17">
        <f>IF($L82="","",SUMIF('Rekap Order'!$U$2:$U$501,$L82,'Rekap Order'!$O$2:$O$501))</f>
        <v/>
      </c>
      <c r="H82" s="17">
        <f>IF($L82="","",SUMIF('Rekap Order'!$U$2:$U$501,$L82,'Rekap Order'!$R$2:$R$501))</f>
        <v/>
      </c>
      <c r="I82" s="17">
        <f>IF($L82="","",SUMIF('Rekap Order'!$U$2:$U$501,$L82,'Rekap Order'!$L$2:$L$501)+SUMIFS('Rekap Order'!$O$2:$O$501,'Rekap Order'!$U$2:$U$501,$L82,'Rekap Order'!$M$2:$M$501,"&lt;&gt;Lunas"))</f>
        <v/>
      </c>
      <c r="J82" s="31">
        <f>IF($L82="","",IF(I82&lt;=0,"Lunas",IF(F82&gt;0,"DP","Belum bayar")))</f>
        <v/>
      </c>
      <c r="K82" s="31">
        <f>IF($L82="","",IF(I82&lt;=0,"","Halo Kak "&amp;B82&amp;", pesanan jastip kamu sudah siap dikirim. Total pelunasan Rp"&amp;FIXED(I82,0)&amp;" (sisa harga barang + ongkir). Mohon transfer paling lambat "&amp;Trip!$B$7&amp;" hari dan kirim bukti transfernya ya. Terima kasih!"))</f>
        <v/>
      </c>
      <c r="L82" s="9">
        <f>IFERROR(INDEX('Rekap Order'!$U$2:$U$501,MATCH(ROW()-1,'Rekap Order'!$V$2:$V$501,0)),"")</f>
        <v/>
      </c>
    </row>
    <row r="83">
      <c r="A83" s="31">
        <f>IF($L83="","",ROW()-1)</f>
        <v/>
      </c>
      <c r="B83" s="31">
        <f>IF($L83="","",INDEX('Rekap Order'!$C$2:$C$501,MATCH(ROW()-1,'Rekap Order'!$V$2:$V$501,0)))</f>
        <v/>
      </c>
      <c r="C83" s="31">
        <f>IF($L83="","",INDEX('Rekap Order'!$D$2:$D$501,MATCH(ROW()-1,'Rekap Order'!$V$2:$V$501,0))&amp;"")</f>
        <v/>
      </c>
      <c r="D83" s="16">
        <f>IF($L83="","",SUMIF('Rekap Order'!$U$2:$U$501,$L83,'Rekap Order'!$G$2:$G$501))</f>
        <v/>
      </c>
      <c r="E83" s="17">
        <f>IF($L83="","",SUMIF('Rekap Order'!$U$2:$U$501,$L83,'Rekap Order'!$J$2:$J$501))</f>
        <v/>
      </c>
      <c r="F83" s="17">
        <f>IF($L83="","",SUMIF('Rekap Order'!$U$2:$U$501,$L83,'Rekap Order'!$K$2:$K$501))</f>
        <v/>
      </c>
      <c r="G83" s="17">
        <f>IF($L83="","",SUMIF('Rekap Order'!$U$2:$U$501,$L83,'Rekap Order'!$O$2:$O$501))</f>
        <v/>
      </c>
      <c r="H83" s="17">
        <f>IF($L83="","",SUMIF('Rekap Order'!$U$2:$U$501,$L83,'Rekap Order'!$R$2:$R$501))</f>
        <v/>
      </c>
      <c r="I83" s="17">
        <f>IF($L83="","",SUMIF('Rekap Order'!$U$2:$U$501,$L83,'Rekap Order'!$L$2:$L$501)+SUMIFS('Rekap Order'!$O$2:$O$501,'Rekap Order'!$U$2:$U$501,$L83,'Rekap Order'!$M$2:$M$501,"&lt;&gt;Lunas"))</f>
        <v/>
      </c>
      <c r="J83" s="31">
        <f>IF($L83="","",IF(I83&lt;=0,"Lunas",IF(F83&gt;0,"DP","Belum bayar")))</f>
        <v/>
      </c>
      <c r="K83" s="31">
        <f>IF($L83="","",IF(I83&lt;=0,"","Halo Kak "&amp;B83&amp;", pesanan jastip kamu sudah siap dikirim. Total pelunasan Rp"&amp;FIXED(I83,0)&amp;" (sisa harga barang + ongkir). Mohon transfer paling lambat "&amp;Trip!$B$7&amp;" hari dan kirim bukti transfernya ya. Terima kasih!"))</f>
        <v/>
      </c>
      <c r="L83" s="9">
        <f>IFERROR(INDEX('Rekap Order'!$U$2:$U$501,MATCH(ROW()-1,'Rekap Order'!$V$2:$V$501,0)),"")</f>
        <v/>
      </c>
    </row>
    <row r="84">
      <c r="A84" s="31">
        <f>IF($L84="","",ROW()-1)</f>
        <v/>
      </c>
      <c r="B84" s="31">
        <f>IF($L84="","",INDEX('Rekap Order'!$C$2:$C$501,MATCH(ROW()-1,'Rekap Order'!$V$2:$V$501,0)))</f>
        <v/>
      </c>
      <c r="C84" s="31">
        <f>IF($L84="","",INDEX('Rekap Order'!$D$2:$D$501,MATCH(ROW()-1,'Rekap Order'!$V$2:$V$501,0))&amp;"")</f>
        <v/>
      </c>
      <c r="D84" s="16">
        <f>IF($L84="","",SUMIF('Rekap Order'!$U$2:$U$501,$L84,'Rekap Order'!$G$2:$G$501))</f>
        <v/>
      </c>
      <c r="E84" s="17">
        <f>IF($L84="","",SUMIF('Rekap Order'!$U$2:$U$501,$L84,'Rekap Order'!$J$2:$J$501))</f>
        <v/>
      </c>
      <c r="F84" s="17">
        <f>IF($L84="","",SUMIF('Rekap Order'!$U$2:$U$501,$L84,'Rekap Order'!$K$2:$K$501))</f>
        <v/>
      </c>
      <c r="G84" s="17">
        <f>IF($L84="","",SUMIF('Rekap Order'!$U$2:$U$501,$L84,'Rekap Order'!$O$2:$O$501))</f>
        <v/>
      </c>
      <c r="H84" s="17">
        <f>IF($L84="","",SUMIF('Rekap Order'!$U$2:$U$501,$L84,'Rekap Order'!$R$2:$R$501))</f>
        <v/>
      </c>
      <c r="I84" s="17">
        <f>IF($L84="","",SUMIF('Rekap Order'!$U$2:$U$501,$L84,'Rekap Order'!$L$2:$L$501)+SUMIFS('Rekap Order'!$O$2:$O$501,'Rekap Order'!$U$2:$U$501,$L84,'Rekap Order'!$M$2:$M$501,"&lt;&gt;Lunas"))</f>
        <v/>
      </c>
      <c r="J84" s="31">
        <f>IF($L84="","",IF(I84&lt;=0,"Lunas",IF(F84&gt;0,"DP","Belum bayar")))</f>
        <v/>
      </c>
      <c r="K84" s="31">
        <f>IF($L84="","",IF(I84&lt;=0,"","Halo Kak "&amp;B84&amp;", pesanan jastip kamu sudah siap dikirim. Total pelunasan Rp"&amp;FIXED(I84,0)&amp;" (sisa harga barang + ongkir). Mohon transfer paling lambat "&amp;Trip!$B$7&amp;" hari dan kirim bukti transfernya ya. Terima kasih!"))</f>
        <v/>
      </c>
      <c r="L84" s="9">
        <f>IFERROR(INDEX('Rekap Order'!$U$2:$U$501,MATCH(ROW()-1,'Rekap Order'!$V$2:$V$501,0)),"")</f>
        <v/>
      </c>
    </row>
    <row r="85">
      <c r="A85" s="31">
        <f>IF($L85="","",ROW()-1)</f>
        <v/>
      </c>
      <c r="B85" s="31">
        <f>IF($L85="","",INDEX('Rekap Order'!$C$2:$C$501,MATCH(ROW()-1,'Rekap Order'!$V$2:$V$501,0)))</f>
        <v/>
      </c>
      <c r="C85" s="31">
        <f>IF($L85="","",INDEX('Rekap Order'!$D$2:$D$501,MATCH(ROW()-1,'Rekap Order'!$V$2:$V$501,0))&amp;"")</f>
        <v/>
      </c>
      <c r="D85" s="16">
        <f>IF($L85="","",SUMIF('Rekap Order'!$U$2:$U$501,$L85,'Rekap Order'!$G$2:$G$501))</f>
        <v/>
      </c>
      <c r="E85" s="17">
        <f>IF($L85="","",SUMIF('Rekap Order'!$U$2:$U$501,$L85,'Rekap Order'!$J$2:$J$501))</f>
        <v/>
      </c>
      <c r="F85" s="17">
        <f>IF($L85="","",SUMIF('Rekap Order'!$U$2:$U$501,$L85,'Rekap Order'!$K$2:$K$501))</f>
        <v/>
      </c>
      <c r="G85" s="17">
        <f>IF($L85="","",SUMIF('Rekap Order'!$U$2:$U$501,$L85,'Rekap Order'!$O$2:$O$501))</f>
        <v/>
      </c>
      <c r="H85" s="17">
        <f>IF($L85="","",SUMIF('Rekap Order'!$U$2:$U$501,$L85,'Rekap Order'!$R$2:$R$501))</f>
        <v/>
      </c>
      <c r="I85" s="17">
        <f>IF($L85="","",SUMIF('Rekap Order'!$U$2:$U$501,$L85,'Rekap Order'!$L$2:$L$501)+SUMIFS('Rekap Order'!$O$2:$O$501,'Rekap Order'!$U$2:$U$501,$L85,'Rekap Order'!$M$2:$M$501,"&lt;&gt;Lunas"))</f>
        <v/>
      </c>
      <c r="J85" s="31">
        <f>IF($L85="","",IF(I85&lt;=0,"Lunas",IF(F85&gt;0,"DP","Belum bayar")))</f>
        <v/>
      </c>
      <c r="K85" s="31">
        <f>IF($L85="","",IF(I85&lt;=0,"","Halo Kak "&amp;B85&amp;", pesanan jastip kamu sudah siap dikirim. Total pelunasan Rp"&amp;FIXED(I85,0)&amp;" (sisa harga barang + ongkir). Mohon transfer paling lambat "&amp;Trip!$B$7&amp;" hari dan kirim bukti transfernya ya. Terima kasih!"))</f>
        <v/>
      </c>
      <c r="L85" s="9">
        <f>IFERROR(INDEX('Rekap Order'!$U$2:$U$501,MATCH(ROW()-1,'Rekap Order'!$V$2:$V$501,0)),"")</f>
        <v/>
      </c>
    </row>
    <row r="86">
      <c r="A86" s="31">
        <f>IF($L86="","",ROW()-1)</f>
        <v/>
      </c>
      <c r="B86" s="31">
        <f>IF($L86="","",INDEX('Rekap Order'!$C$2:$C$501,MATCH(ROW()-1,'Rekap Order'!$V$2:$V$501,0)))</f>
        <v/>
      </c>
      <c r="C86" s="31">
        <f>IF($L86="","",INDEX('Rekap Order'!$D$2:$D$501,MATCH(ROW()-1,'Rekap Order'!$V$2:$V$501,0))&amp;"")</f>
        <v/>
      </c>
      <c r="D86" s="16">
        <f>IF($L86="","",SUMIF('Rekap Order'!$U$2:$U$501,$L86,'Rekap Order'!$G$2:$G$501))</f>
        <v/>
      </c>
      <c r="E86" s="17">
        <f>IF($L86="","",SUMIF('Rekap Order'!$U$2:$U$501,$L86,'Rekap Order'!$J$2:$J$501))</f>
        <v/>
      </c>
      <c r="F86" s="17">
        <f>IF($L86="","",SUMIF('Rekap Order'!$U$2:$U$501,$L86,'Rekap Order'!$K$2:$K$501))</f>
        <v/>
      </c>
      <c r="G86" s="17">
        <f>IF($L86="","",SUMIF('Rekap Order'!$U$2:$U$501,$L86,'Rekap Order'!$O$2:$O$501))</f>
        <v/>
      </c>
      <c r="H86" s="17">
        <f>IF($L86="","",SUMIF('Rekap Order'!$U$2:$U$501,$L86,'Rekap Order'!$R$2:$R$501))</f>
        <v/>
      </c>
      <c r="I86" s="17">
        <f>IF($L86="","",SUMIF('Rekap Order'!$U$2:$U$501,$L86,'Rekap Order'!$L$2:$L$501)+SUMIFS('Rekap Order'!$O$2:$O$501,'Rekap Order'!$U$2:$U$501,$L86,'Rekap Order'!$M$2:$M$501,"&lt;&gt;Lunas"))</f>
        <v/>
      </c>
      <c r="J86" s="31">
        <f>IF($L86="","",IF(I86&lt;=0,"Lunas",IF(F86&gt;0,"DP","Belum bayar")))</f>
        <v/>
      </c>
      <c r="K86" s="31">
        <f>IF($L86="","",IF(I86&lt;=0,"","Halo Kak "&amp;B86&amp;", pesanan jastip kamu sudah siap dikirim. Total pelunasan Rp"&amp;FIXED(I86,0)&amp;" (sisa harga barang + ongkir). Mohon transfer paling lambat "&amp;Trip!$B$7&amp;" hari dan kirim bukti transfernya ya. Terima kasih!"))</f>
        <v/>
      </c>
      <c r="L86" s="9">
        <f>IFERROR(INDEX('Rekap Order'!$U$2:$U$501,MATCH(ROW()-1,'Rekap Order'!$V$2:$V$501,0)),"")</f>
        <v/>
      </c>
    </row>
    <row r="87">
      <c r="A87" s="31">
        <f>IF($L87="","",ROW()-1)</f>
        <v/>
      </c>
      <c r="B87" s="31">
        <f>IF($L87="","",INDEX('Rekap Order'!$C$2:$C$501,MATCH(ROW()-1,'Rekap Order'!$V$2:$V$501,0)))</f>
        <v/>
      </c>
      <c r="C87" s="31">
        <f>IF($L87="","",INDEX('Rekap Order'!$D$2:$D$501,MATCH(ROW()-1,'Rekap Order'!$V$2:$V$501,0))&amp;"")</f>
        <v/>
      </c>
      <c r="D87" s="16">
        <f>IF($L87="","",SUMIF('Rekap Order'!$U$2:$U$501,$L87,'Rekap Order'!$G$2:$G$501))</f>
        <v/>
      </c>
      <c r="E87" s="17">
        <f>IF($L87="","",SUMIF('Rekap Order'!$U$2:$U$501,$L87,'Rekap Order'!$J$2:$J$501))</f>
        <v/>
      </c>
      <c r="F87" s="17">
        <f>IF($L87="","",SUMIF('Rekap Order'!$U$2:$U$501,$L87,'Rekap Order'!$K$2:$K$501))</f>
        <v/>
      </c>
      <c r="G87" s="17">
        <f>IF($L87="","",SUMIF('Rekap Order'!$U$2:$U$501,$L87,'Rekap Order'!$O$2:$O$501))</f>
        <v/>
      </c>
      <c r="H87" s="17">
        <f>IF($L87="","",SUMIF('Rekap Order'!$U$2:$U$501,$L87,'Rekap Order'!$R$2:$R$501))</f>
        <v/>
      </c>
      <c r="I87" s="17">
        <f>IF($L87="","",SUMIF('Rekap Order'!$U$2:$U$501,$L87,'Rekap Order'!$L$2:$L$501)+SUMIFS('Rekap Order'!$O$2:$O$501,'Rekap Order'!$U$2:$U$501,$L87,'Rekap Order'!$M$2:$M$501,"&lt;&gt;Lunas"))</f>
        <v/>
      </c>
      <c r="J87" s="31">
        <f>IF($L87="","",IF(I87&lt;=0,"Lunas",IF(F87&gt;0,"DP","Belum bayar")))</f>
        <v/>
      </c>
      <c r="K87" s="31">
        <f>IF($L87="","",IF(I87&lt;=0,"","Halo Kak "&amp;B87&amp;", pesanan jastip kamu sudah siap dikirim. Total pelunasan Rp"&amp;FIXED(I87,0)&amp;" (sisa harga barang + ongkir). Mohon transfer paling lambat "&amp;Trip!$B$7&amp;" hari dan kirim bukti transfernya ya. Terima kasih!"))</f>
        <v/>
      </c>
      <c r="L87" s="9">
        <f>IFERROR(INDEX('Rekap Order'!$U$2:$U$501,MATCH(ROW()-1,'Rekap Order'!$V$2:$V$501,0)),"")</f>
        <v/>
      </c>
    </row>
    <row r="88">
      <c r="A88" s="31">
        <f>IF($L88="","",ROW()-1)</f>
        <v/>
      </c>
      <c r="B88" s="31">
        <f>IF($L88="","",INDEX('Rekap Order'!$C$2:$C$501,MATCH(ROW()-1,'Rekap Order'!$V$2:$V$501,0)))</f>
        <v/>
      </c>
      <c r="C88" s="31">
        <f>IF($L88="","",INDEX('Rekap Order'!$D$2:$D$501,MATCH(ROW()-1,'Rekap Order'!$V$2:$V$501,0))&amp;"")</f>
        <v/>
      </c>
      <c r="D88" s="16">
        <f>IF($L88="","",SUMIF('Rekap Order'!$U$2:$U$501,$L88,'Rekap Order'!$G$2:$G$501))</f>
        <v/>
      </c>
      <c r="E88" s="17">
        <f>IF($L88="","",SUMIF('Rekap Order'!$U$2:$U$501,$L88,'Rekap Order'!$J$2:$J$501))</f>
        <v/>
      </c>
      <c r="F88" s="17">
        <f>IF($L88="","",SUMIF('Rekap Order'!$U$2:$U$501,$L88,'Rekap Order'!$K$2:$K$501))</f>
        <v/>
      </c>
      <c r="G88" s="17">
        <f>IF($L88="","",SUMIF('Rekap Order'!$U$2:$U$501,$L88,'Rekap Order'!$O$2:$O$501))</f>
        <v/>
      </c>
      <c r="H88" s="17">
        <f>IF($L88="","",SUMIF('Rekap Order'!$U$2:$U$501,$L88,'Rekap Order'!$R$2:$R$501))</f>
        <v/>
      </c>
      <c r="I88" s="17">
        <f>IF($L88="","",SUMIF('Rekap Order'!$U$2:$U$501,$L88,'Rekap Order'!$L$2:$L$501)+SUMIFS('Rekap Order'!$O$2:$O$501,'Rekap Order'!$U$2:$U$501,$L88,'Rekap Order'!$M$2:$M$501,"&lt;&gt;Lunas"))</f>
        <v/>
      </c>
      <c r="J88" s="31">
        <f>IF($L88="","",IF(I88&lt;=0,"Lunas",IF(F88&gt;0,"DP","Belum bayar")))</f>
        <v/>
      </c>
      <c r="K88" s="31">
        <f>IF($L88="","",IF(I88&lt;=0,"","Halo Kak "&amp;B88&amp;", pesanan jastip kamu sudah siap dikirim. Total pelunasan Rp"&amp;FIXED(I88,0)&amp;" (sisa harga barang + ongkir). Mohon transfer paling lambat "&amp;Trip!$B$7&amp;" hari dan kirim bukti transfernya ya. Terima kasih!"))</f>
        <v/>
      </c>
      <c r="L88" s="9">
        <f>IFERROR(INDEX('Rekap Order'!$U$2:$U$501,MATCH(ROW()-1,'Rekap Order'!$V$2:$V$501,0)),"")</f>
        <v/>
      </c>
    </row>
    <row r="89">
      <c r="A89" s="31">
        <f>IF($L89="","",ROW()-1)</f>
        <v/>
      </c>
      <c r="B89" s="31">
        <f>IF($L89="","",INDEX('Rekap Order'!$C$2:$C$501,MATCH(ROW()-1,'Rekap Order'!$V$2:$V$501,0)))</f>
        <v/>
      </c>
      <c r="C89" s="31">
        <f>IF($L89="","",INDEX('Rekap Order'!$D$2:$D$501,MATCH(ROW()-1,'Rekap Order'!$V$2:$V$501,0))&amp;"")</f>
        <v/>
      </c>
      <c r="D89" s="16">
        <f>IF($L89="","",SUMIF('Rekap Order'!$U$2:$U$501,$L89,'Rekap Order'!$G$2:$G$501))</f>
        <v/>
      </c>
      <c r="E89" s="17">
        <f>IF($L89="","",SUMIF('Rekap Order'!$U$2:$U$501,$L89,'Rekap Order'!$J$2:$J$501))</f>
        <v/>
      </c>
      <c r="F89" s="17">
        <f>IF($L89="","",SUMIF('Rekap Order'!$U$2:$U$501,$L89,'Rekap Order'!$K$2:$K$501))</f>
        <v/>
      </c>
      <c r="G89" s="17">
        <f>IF($L89="","",SUMIF('Rekap Order'!$U$2:$U$501,$L89,'Rekap Order'!$O$2:$O$501))</f>
        <v/>
      </c>
      <c r="H89" s="17">
        <f>IF($L89="","",SUMIF('Rekap Order'!$U$2:$U$501,$L89,'Rekap Order'!$R$2:$R$501))</f>
        <v/>
      </c>
      <c r="I89" s="17">
        <f>IF($L89="","",SUMIF('Rekap Order'!$U$2:$U$501,$L89,'Rekap Order'!$L$2:$L$501)+SUMIFS('Rekap Order'!$O$2:$O$501,'Rekap Order'!$U$2:$U$501,$L89,'Rekap Order'!$M$2:$M$501,"&lt;&gt;Lunas"))</f>
        <v/>
      </c>
      <c r="J89" s="31">
        <f>IF($L89="","",IF(I89&lt;=0,"Lunas",IF(F89&gt;0,"DP","Belum bayar")))</f>
        <v/>
      </c>
      <c r="K89" s="31">
        <f>IF($L89="","",IF(I89&lt;=0,"","Halo Kak "&amp;B89&amp;", pesanan jastip kamu sudah siap dikirim. Total pelunasan Rp"&amp;FIXED(I89,0)&amp;" (sisa harga barang + ongkir). Mohon transfer paling lambat "&amp;Trip!$B$7&amp;" hari dan kirim bukti transfernya ya. Terima kasih!"))</f>
        <v/>
      </c>
      <c r="L89" s="9">
        <f>IFERROR(INDEX('Rekap Order'!$U$2:$U$501,MATCH(ROW()-1,'Rekap Order'!$V$2:$V$501,0)),"")</f>
        <v/>
      </c>
    </row>
    <row r="90">
      <c r="A90" s="31">
        <f>IF($L90="","",ROW()-1)</f>
        <v/>
      </c>
      <c r="B90" s="31">
        <f>IF($L90="","",INDEX('Rekap Order'!$C$2:$C$501,MATCH(ROW()-1,'Rekap Order'!$V$2:$V$501,0)))</f>
        <v/>
      </c>
      <c r="C90" s="31">
        <f>IF($L90="","",INDEX('Rekap Order'!$D$2:$D$501,MATCH(ROW()-1,'Rekap Order'!$V$2:$V$501,0))&amp;"")</f>
        <v/>
      </c>
      <c r="D90" s="16">
        <f>IF($L90="","",SUMIF('Rekap Order'!$U$2:$U$501,$L90,'Rekap Order'!$G$2:$G$501))</f>
        <v/>
      </c>
      <c r="E90" s="17">
        <f>IF($L90="","",SUMIF('Rekap Order'!$U$2:$U$501,$L90,'Rekap Order'!$J$2:$J$501))</f>
        <v/>
      </c>
      <c r="F90" s="17">
        <f>IF($L90="","",SUMIF('Rekap Order'!$U$2:$U$501,$L90,'Rekap Order'!$K$2:$K$501))</f>
        <v/>
      </c>
      <c r="G90" s="17">
        <f>IF($L90="","",SUMIF('Rekap Order'!$U$2:$U$501,$L90,'Rekap Order'!$O$2:$O$501))</f>
        <v/>
      </c>
      <c r="H90" s="17">
        <f>IF($L90="","",SUMIF('Rekap Order'!$U$2:$U$501,$L90,'Rekap Order'!$R$2:$R$501))</f>
        <v/>
      </c>
      <c r="I90" s="17">
        <f>IF($L90="","",SUMIF('Rekap Order'!$U$2:$U$501,$L90,'Rekap Order'!$L$2:$L$501)+SUMIFS('Rekap Order'!$O$2:$O$501,'Rekap Order'!$U$2:$U$501,$L90,'Rekap Order'!$M$2:$M$501,"&lt;&gt;Lunas"))</f>
        <v/>
      </c>
      <c r="J90" s="31">
        <f>IF($L90="","",IF(I90&lt;=0,"Lunas",IF(F90&gt;0,"DP","Belum bayar")))</f>
        <v/>
      </c>
      <c r="K90" s="31">
        <f>IF($L90="","",IF(I90&lt;=0,"","Halo Kak "&amp;B90&amp;", pesanan jastip kamu sudah siap dikirim. Total pelunasan Rp"&amp;FIXED(I90,0)&amp;" (sisa harga barang + ongkir). Mohon transfer paling lambat "&amp;Trip!$B$7&amp;" hari dan kirim bukti transfernya ya. Terima kasih!"))</f>
        <v/>
      </c>
      <c r="L90" s="9">
        <f>IFERROR(INDEX('Rekap Order'!$U$2:$U$501,MATCH(ROW()-1,'Rekap Order'!$V$2:$V$501,0)),"")</f>
        <v/>
      </c>
    </row>
    <row r="91">
      <c r="A91" s="31">
        <f>IF($L91="","",ROW()-1)</f>
        <v/>
      </c>
      <c r="B91" s="31">
        <f>IF($L91="","",INDEX('Rekap Order'!$C$2:$C$501,MATCH(ROW()-1,'Rekap Order'!$V$2:$V$501,0)))</f>
        <v/>
      </c>
      <c r="C91" s="31">
        <f>IF($L91="","",INDEX('Rekap Order'!$D$2:$D$501,MATCH(ROW()-1,'Rekap Order'!$V$2:$V$501,0))&amp;"")</f>
        <v/>
      </c>
      <c r="D91" s="16">
        <f>IF($L91="","",SUMIF('Rekap Order'!$U$2:$U$501,$L91,'Rekap Order'!$G$2:$G$501))</f>
        <v/>
      </c>
      <c r="E91" s="17">
        <f>IF($L91="","",SUMIF('Rekap Order'!$U$2:$U$501,$L91,'Rekap Order'!$J$2:$J$501))</f>
        <v/>
      </c>
      <c r="F91" s="17">
        <f>IF($L91="","",SUMIF('Rekap Order'!$U$2:$U$501,$L91,'Rekap Order'!$K$2:$K$501))</f>
        <v/>
      </c>
      <c r="G91" s="17">
        <f>IF($L91="","",SUMIF('Rekap Order'!$U$2:$U$501,$L91,'Rekap Order'!$O$2:$O$501))</f>
        <v/>
      </c>
      <c r="H91" s="17">
        <f>IF($L91="","",SUMIF('Rekap Order'!$U$2:$U$501,$L91,'Rekap Order'!$R$2:$R$501))</f>
        <v/>
      </c>
      <c r="I91" s="17">
        <f>IF($L91="","",SUMIF('Rekap Order'!$U$2:$U$501,$L91,'Rekap Order'!$L$2:$L$501)+SUMIFS('Rekap Order'!$O$2:$O$501,'Rekap Order'!$U$2:$U$501,$L91,'Rekap Order'!$M$2:$M$501,"&lt;&gt;Lunas"))</f>
        <v/>
      </c>
      <c r="J91" s="31">
        <f>IF($L91="","",IF(I91&lt;=0,"Lunas",IF(F91&gt;0,"DP","Belum bayar")))</f>
        <v/>
      </c>
      <c r="K91" s="31">
        <f>IF($L91="","",IF(I91&lt;=0,"","Halo Kak "&amp;B91&amp;", pesanan jastip kamu sudah siap dikirim. Total pelunasan Rp"&amp;FIXED(I91,0)&amp;" (sisa harga barang + ongkir). Mohon transfer paling lambat "&amp;Trip!$B$7&amp;" hari dan kirim bukti transfernya ya. Terima kasih!"))</f>
        <v/>
      </c>
      <c r="L91" s="9">
        <f>IFERROR(INDEX('Rekap Order'!$U$2:$U$501,MATCH(ROW()-1,'Rekap Order'!$V$2:$V$501,0)),"")</f>
        <v/>
      </c>
    </row>
    <row r="92">
      <c r="A92" s="31">
        <f>IF($L92="","",ROW()-1)</f>
        <v/>
      </c>
      <c r="B92" s="31">
        <f>IF($L92="","",INDEX('Rekap Order'!$C$2:$C$501,MATCH(ROW()-1,'Rekap Order'!$V$2:$V$501,0)))</f>
        <v/>
      </c>
      <c r="C92" s="31">
        <f>IF($L92="","",INDEX('Rekap Order'!$D$2:$D$501,MATCH(ROW()-1,'Rekap Order'!$V$2:$V$501,0))&amp;"")</f>
        <v/>
      </c>
      <c r="D92" s="16">
        <f>IF($L92="","",SUMIF('Rekap Order'!$U$2:$U$501,$L92,'Rekap Order'!$G$2:$G$501))</f>
        <v/>
      </c>
      <c r="E92" s="17">
        <f>IF($L92="","",SUMIF('Rekap Order'!$U$2:$U$501,$L92,'Rekap Order'!$J$2:$J$501))</f>
        <v/>
      </c>
      <c r="F92" s="17">
        <f>IF($L92="","",SUMIF('Rekap Order'!$U$2:$U$501,$L92,'Rekap Order'!$K$2:$K$501))</f>
        <v/>
      </c>
      <c r="G92" s="17">
        <f>IF($L92="","",SUMIF('Rekap Order'!$U$2:$U$501,$L92,'Rekap Order'!$O$2:$O$501))</f>
        <v/>
      </c>
      <c r="H92" s="17">
        <f>IF($L92="","",SUMIF('Rekap Order'!$U$2:$U$501,$L92,'Rekap Order'!$R$2:$R$501))</f>
        <v/>
      </c>
      <c r="I92" s="17">
        <f>IF($L92="","",SUMIF('Rekap Order'!$U$2:$U$501,$L92,'Rekap Order'!$L$2:$L$501)+SUMIFS('Rekap Order'!$O$2:$O$501,'Rekap Order'!$U$2:$U$501,$L92,'Rekap Order'!$M$2:$M$501,"&lt;&gt;Lunas"))</f>
        <v/>
      </c>
      <c r="J92" s="31">
        <f>IF($L92="","",IF(I92&lt;=0,"Lunas",IF(F92&gt;0,"DP","Belum bayar")))</f>
        <v/>
      </c>
      <c r="K92" s="31">
        <f>IF($L92="","",IF(I92&lt;=0,"","Halo Kak "&amp;B92&amp;", pesanan jastip kamu sudah siap dikirim. Total pelunasan Rp"&amp;FIXED(I92,0)&amp;" (sisa harga barang + ongkir). Mohon transfer paling lambat "&amp;Trip!$B$7&amp;" hari dan kirim bukti transfernya ya. Terima kasih!"))</f>
        <v/>
      </c>
      <c r="L92" s="9">
        <f>IFERROR(INDEX('Rekap Order'!$U$2:$U$501,MATCH(ROW()-1,'Rekap Order'!$V$2:$V$501,0)),"")</f>
        <v/>
      </c>
    </row>
    <row r="93">
      <c r="A93" s="31">
        <f>IF($L93="","",ROW()-1)</f>
        <v/>
      </c>
      <c r="B93" s="31">
        <f>IF($L93="","",INDEX('Rekap Order'!$C$2:$C$501,MATCH(ROW()-1,'Rekap Order'!$V$2:$V$501,0)))</f>
        <v/>
      </c>
      <c r="C93" s="31">
        <f>IF($L93="","",INDEX('Rekap Order'!$D$2:$D$501,MATCH(ROW()-1,'Rekap Order'!$V$2:$V$501,0))&amp;"")</f>
        <v/>
      </c>
      <c r="D93" s="16">
        <f>IF($L93="","",SUMIF('Rekap Order'!$U$2:$U$501,$L93,'Rekap Order'!$G$2:$G$501))</f>
        <v/>
      </c>
      <c r="E93" s="17">
        <f>IF($L93="","",SUMIF('Rekap Order'!$U$2:$U$501,$L93,'Rekap Order'!$J$2:$J$501))</f>
        <v/>
      </c>
      <c r="F93" s="17">
        <f>IF($L93="","",SUMIF('Rekap Order'!$U$2:$U$501,$L93,'Rekap Order'!$K$2:$K$501))</f>
        <v/>
      </c>
      <c r="G93" s="17">
        <f>IF($L93="","",SUMIF('Rekap Order'!$U$2:$U$501,$L93,'Rekap Order'!$O$2:$O$501))</f>
        <v/>
      </c>
      <c r="H93" s="17">
        <f>IF($L93="","",SUMIF('Rekap Order'!$U$2:$U$501,$L93,'Rekap Order'!$R$2:$R$501))</f>
        <v/>
      </c>
      <c r="I93" s="17">
        <f>IF($L93="","",SUMIF('Rekap Order'!$U$2:$U$501,$L93,'Rekap Order'!$L$2:$L$501)+SUMIFS('Rekap Order'!$O$2:$O$501,'Rekap Order'!$U$2:$U$501,$L93,'Rekap Order'!$M$2:$M$501,"&lt;&gt;Lunas"))</f>
        <v/>
      </c>
      <c r="J93" s="31">
        <f>IF($L93="","",IF(I93&lt;=0,"Lunas",IF(F93&gt;0,"DP","Belum bayar")))</f>
        <v/>
      </c>
      <c r="K93" s="31">
        <f>IF($L93="","",IF(I93&lt;=0,"","Halo Kak "&amp;B93&amp;", pesanan jastip kamu sudah siap dikirim. Total pelunasan Rp"&amp;FIXED(I93,0)&amp;" (sisa harga barang + ongkir). Mohon transfer paling lambat "&amp;Trip!$B$7&amp;" hari dan kirim bukti transfernya ya. Terima kasih!"))</f>
        <v/>
      </c>
      <c r="L93" s="9">
        <f>IFERROR(INDEX('Rekap Order'!$U$2:$U$501,MATCH(ROW()-1,'Rekap Order'!$V$2:$V$501,0)),"")</f>
        <v/>
      </c>
    </row>
    <row r="94">
      <c r="A94" s="31">
        <f>IF($L94="","",ROW()-1)</f>
        <v/>
      </c>
      <c r="B94" s="31">
        <f>IF($L94="","",INDEX('Rekap Order'!$C$2:$C$501,MATCH(ROW()-1,'Rekap Order'!$V$2:$V$501,0)))</f>
        <v/>
      </c>
      <c r="C94" s="31">
        <f>IF($L94="","",INDEX('Rekap Order'!$D$2:$D$501,MATCH(ROW()-1,'Rekap Order'!$V$2:$V$501,0))&amp;"")</f>
        <v/>
      </c>
      <c r="D94" s="16">
        <f>IF($L94="","",SUMIF('Rekap Order'!$U$2:$U$501,$L94,'Rekap Order'!$G$2:$G$501))</f>
        <v/>
      </c>
      <c r="E94" s="17">
        <f>IF($L94="","",SUMIF('Rekap Order'!$U$2:$U$501,$L94,'Rekap Order'!$J$2:$J$501))</f>
        <v/>
      </c>
      <c r="F94" s="17">
        <f>IF($L94="","",SUMIF('Rekap Order'!$U$2:$U$501,$L94,'Rekap Order'!$K$2:$K$501))</f>
        <v/>
      </c>
      <c r="G94" s="17">
        <f>IF($L94="","",SUMIF('Rekap Order'!$U$2:$U$501,$L94,'Rekap Order'!$O$2:$O$501))</f>
        <v/>
      </c>
      <c r="H94" s="17">
        <f>IF($L94="","",SUMIF('Rekap Order'!$U$2:$U$501,$L94,'Rekap Order'!$R$2:$R$501))</f>
        <v/>
      </c>
      <c r="I94" s="17">
        <f>IF($L94="","",SUMIF('Rekap Order'!$U$2:$U$501,$L94,'Rekap Order'!$L$2:$L$501)+SUMIFS('Rekap Order'!$O$2:$O$501,'Rekap Order'!$U$2:$U$501,$L94,'Rekap Order'!$M$2:$M$501,"&lt;&gt;Lunas"))</f>
        <v/>
      </c>
      <c r="J94" s="31">
        <f>IF($L94="","",IF(I94&lt;=0,"Lunas",IF(F94&gt;0,"DP","Belum bayar")))</f>
        <v/>
      </c>
      <c r="K94" s="31">
        <f>IF($L94="","",IF(I94&lt;=0,"","Halo Kak "&amp;B94&amp;", pesanan jastip kamu sudah siap dikirim. Total pelunasan Rp"&amp;FIXED(I94,0)&amp;" (sisa harga barang + ongkir). Mohon transfer paling lambat "&amp;Trip!$B$7&amp;" hari dan kirim bukti transfernya ya. Terima kasih!"))</f>
        <v/>
      </c>
      <c r="L94" s="9">
        <f>IFERROR(INDEX('Rekap Order'!$U$2:$U$501,MATCH(ROW()-1,'Rekap Order'!$V$2:$V$501,0)),"")</f>
        <v/>
      </c>
    </row>
    <row r="95">
      <c r="A95" s="31">
        <f>IF($L95="","",ROW()-1)</f>
        <v/>
      </c>
      <c r="B95" s="31">
        <f>IF($L95="","",INDEX('Rekap Order'!$C$2:$C$501,MATCH(ROW()-1,'Rekap Order'!$V$2:$V$501,0)))</f>
        <v/>
      </c>
      <c r="C95" s="31">
        <f>IF($L95="","",INDEX('Rekap Order'!$D$2:$D$501,MATCH(ROW()-1,'Rekap Order'!$V$2:$V$501,0))&amp;"")</f>
        <v/>
      </c>
      <c r="D95" s="16">
        <f>IF($L95="","",SUMIF('Rekap Order'!$U$2:$U$501,$L95,'Rekap Order'!$G$2:$G$501))</f>
        <v/>
      </c>
      <c r="E95" s="17">
        <f>IF($L95="","",SUMIF('Rekap Order'!$U$2:$U$501,$L95,'Rekap Order'!$J$2:$J$501))</f>
        <v/>
      </c>
      <c r="F95" s="17">
        <f>IF($L95="","",SUMIF('Rekap Order'!$U$2:$U$501,$L95,'Rekap Order'!$K$2:$K$501))</f>
        <v/>
      </c>
      <c r="G95" s="17">
        <f>IF($L95="","",SUMIF('Rekap Order'!$U$2:$U$501,$L95,'Rekap Order'!$O$2:$O$501))</f>
        <v/>
      </c>
      <c r="H95" s="17">
        <f>IF($L95="","",SUMIF('Rekap Order'!$U$2:$U$501,$L95,'Rekap Order'!$R$2:$R$501))</f>
        <v/>
      </c>
      <c r="I95" s="17">
        <f>IF($L95="","",SUMIF('Rekap Order'!$U$2:$U$501,$L95,'Rekap Order'!$L$2:$L$501)+SUMIFS('Rekap Order'!$O$2:$O$501,'Rekap Order'!$U$2:$U$501,$L95,'Rekap Order'!$M$2:$M$501,"&lt;&gt;Lunas"))</f>
        <v/>
      </c>
      <c r="J95" s="31">
        <f>IF($L95="","",IF(I95&lt;=0,"Lunas",IF(F95&gt;0,"DP","Belum bayar")))</f>
        <v/>
      </c>
      <c r="K95" s="31">
        <f>IF($L95="","",IF(I95&lt;=0,"","Halo Kak "&amp;B95&amp;", pesanan jastip kamu sudah siap dikirim. Total pelunasan Rp"&amp;FIXED(I95,0)&amp;" (sisa harga barang + ongkir). Mohon transfer paling lambat "&amp;Trip!$B$7&amp;" hari dan kirim bukti transfernya ya. Terima kasih!"))</f>
        <v/>
      </c>
      <c r="L95" s="9">
        <f>IFERROR(INDEX('Rekap Order'!$U$2:$U$501,MATCH(ROW()-1,'Rekap Order'!$V$2:$V$501,0)),"")</f>
        <v/>
      </c>
    </row>
    <row r="96">
      <c r="A96" s="31">
        <f>IF($L96="","",ROW()-1)</f>
        <v/>
      </c>
      <c r="B96" s="31">
        <f>IF($L96="","",INDEX('Rekap Order'!$C$2:$C$501,MATCH(ROW()-1,'Rekap Order'!$V$2:$V$501,0)))</f>
        <v/>
      </c>
      <c r="C96" s="31">
        <f>IF($L96="","",INDEX('Rekap Order'!$D$2:$D$501,MATCH(ROW()-1,'Rekap Order'!$V$2:$V$501,0))&amp;"")</f>
        <v/>
      </c>
      <c r="D96" s="16">
        <f>IF($L96="","",SUMIF('Rekap Order'!$U$2:$U$501,$L96,'Rekap Order'!$G$2:$G$501))</f>
        <v/>
      </c>
      <c r="E96" s="17">
        <f>IF($L96="","",SUMIF('Rekap Order'!$U$2:$U$501,$L96,'Rekap Order'!$J$2:$J$501))</f>
        <v/>
      </c>
      <c r="F96" s="17">
        <f>IF($L96="","",SUMIF('Rekap Order'!$U$2:$U$501,$L96,'Rekap Order'!$K$2:$K$501))</f>
        <v/>
      </c>
      <c r="G96" s="17">
        <f>IF($L96="","",SUMIF('Rekap Order'!$U$2:$U$501,$L96,'Rekap Order'!$O$2:$O$501))</f>
        <v/>
      </c>
      <c r="H96" s="17">
        <f>IF($L96="","",SUMIF('Rekap Order'!$U$2:$U$501,$L96,'Rekap Order'!$R$2:$R$501))</f>
        <v/>
      </c>
      <c r="I96" s="17">
        <f>IF($L96="","",SUMIF('Rekap Order'!$U$2:$U$501,$L96,'Rekap Order'!$L$2:$L$501)+SUMIFS('Rekap Order'!$O$2:$O$501,'Rekap Order'!$U$2:$U$501,$L96,'Rekap Order'!$M$2:$M$501,"&lt;&gt;Lunas"))</f>
        <v/>
      </c>
      <c r="J96" s="31">
        <f>IF($L96="","",IF(I96&lt;=0,"Lunas",IF(F96&gt;0,"DP","Belum bayar")))</f>
        <v/>
      </c>
      <c r="K96" s="31">
        <f>IF($L96="","",IF(I96&lt;=0,"","Halo Kak "&amp;B96&amp;", pesanan jastip kamu sudah siap dikirim. Total pelunasan Rp"&amp;FIXED(I96,0)&amp;" (sisa harga barang + ongkir). Mohon transfer paling lambat "&amp;Trip!$B$7&amp;" hari dan kirim bukti transfernya ya. Terima kasih!"))</f>
        <v/>
      </c>
      <c r="L96" s="9">
        <f>IFERROR(INDEX('Rekap Order'!$U$2:$U$501,MATCH(ROW()-1,'Rekap Order'!$V$2:$V$501,0)),"")</f>
        <v/>
      </c>
    </row>
    <row r="97">
      <c r="A97" s="31">
        <f>IF($L97="","",ROW()-1)</f>
        <v/>
      </c>
      <c r="B97" s="31">
        <f>IF($L97="","",INDEX('Rekap Order'!$C$2:$C$501,MATCH(ROW()-1,'Rekap Order'!$V$2:$V$501,0)))</f>
        <v/>
      </c>
      <c r="C97" s="31">
        <f>IF($L97="","",INDEX('Rekap Order'!$D$2:$D$501,MATCH(ROW()-1,'Rekap Order'!$V$2:$V$501,0))&amp;"")</f>
        <v/>
      </c>
      <c r="D97" s="16">
        <f>IF($L97="","",SUMIF('Rekap Order'!$U$2:$U$501,$L97,'Rekap Order'!$G$2:$G$501))</f>
        <v/>
      </c>
      <c r="E97" s="17">
        <f>IF($L97="","",SUMIF('Rekap Order'!$U$2:$U$501,$L97,'Rekap Order'!$J$2:$J$501))</f>
        <v/>
      </c>
      <c r="F97" s="17">
        <f>IF($L97="","",SUMIF('Rekap Order'!$U$2:$U$501,$L97,'Rekap Order'!$K$2:$K$501))</f>
        <v/>
      </c>
      <c r="G97" s="17">
        <f>IF($L97="","",SUMIF('Rekap Order'!$U$2:$U$501,$L97,'Rekap Order'!$O$2:$O$501))</f>
        <v/>
      </c>
      <c r="H97" s="17">
        <f>IF($L97="","",SUMIF('Rekap Order'!$U$2:$U$501,$L97,'Rekap Order'!$R$2:$R$501))</f>
        <v/>
      </c>
      <c r="I97" s="17">
        <f>IF($L97="","",SUMIF('Rekap Order'!$U$2:$U$501,$L97,'Rekap Order'!$L$2:$L$501)+SUMIFS('Rekap Order'!$O$2:$O$501,'Rekap Order'!$U$2:$U$501,$L97,'Rekap Order'!$M$2:$M$501,"&lt;&gt;Lunas"))</f>
        <v/>
      </c>
      <c r="J97" s="31">
        <f>IF($L97="","",IF(I97&lt;=0,"Lunas",IF(F97&gt;0,"DP","Belum bayar")))</f>
        <v/>
      </c>
      <c r="K97" s="31">
        <f>IF($L97="","",IF(I97&lt;=0,"","Halo Kak "&amp;B97&amp;", pesanan jastip kamu sudah siap dikirim. Total pelunasan Rp"&amp;FIXED(I97,0)&amp;" (sisa harga barang + ongkir). Mohon transfer paling lambat "&amp;Trip!$B$7&amp;" hari dan kirim bukti transfernya ya. Terima kasih!"))</f>
        <v/>
      </c>
      <c r="L97" s="9">
        <f>IFERROR(INDEX('Rekap Order'!$U$2:$U$501,MATCH(ROW()-1,'Rekap Order'!$V$2:$V$501,0)),"")</f>
        <v/>
      </c>
    </row>
    <row r="98">
      <c r="A98" s="31">
        <f>IF($L98="","",ROW()-1)</f>
        <v/>
      </c>
      <c r="B98" s="31">
        <f>IF($L98="","",INDEX('Rekap Order'!$C$2:$C$501,MATCH(ROW()-1,'Rekap Order'!$V$2:$V$501,0)))</f>
        <v/>
      </c>
      <c r="C98" s="31">
        <f>IF($L98="","",INDEX('Rekap Order'!$D$2:$D$501,MATCH(ROW()-1,'Rekap Order'!$V$2:$V$501,0))&amp;"")</f>
        <v/>
      </c>
      <c r="D98" s="16">
        <f>IF($L98="","",SUMIF('Rekap Order'!$U$2:$U$501,$L98,'Rekap Order'!$G$2:$G$501))</f>
        <v/>
      </c>
      <c r="E98" s="17">
        <f>IF($L98="","",SUMIF('Rekap Order'!$U$2:$U$501,$L98,'Rekap Order'!$J$2:$J$501))</f>
        <v/>
      </c>
      <c r="F98" s="17">
        <f>IF($L98="","",SUMIF('Rekap Order'!$U$2:$U$501,$L98,'Rekap Order'!$K$2:$K$501))</f>
        <v/>
      </c>
      <c r="G98" s="17">
        <f>IF($L98="","",SUMIF('Rekap Order'!$U$2:$U$501,$L98,'Rekap Order'!$O$2:$O$501))</f>
        <v/>
      </c>
      <c r="H98" s="17">
        <f>IF($L98="","",SUMIF('Rekap Order'!$U$2:$U$501,$L98,'Rekap Order'!$R$2:$R$501))</f>
        <v/>
      </c>
      <c r="I98" s="17">
        <f>IF($L98="","",SUMIF('Rekap Order'!$U$2:$U$501,$L98,'Rekap Order'!$L$2:$L$501)+SUMIFS('Rekap Order'!$O$2:$O$501,'Rekap Order'!$U$2:$U$501,$L98,'Rekap Order'!$M$2:$M$501,"&lt;&gt;Lunas"))</f>
        <v/>
      </c>
      <c r="J98" s="31">
        <f>IF($L98="","",IF(I98&lt;=0,"Lunas",IF(F98&gt;0,"DP","Belum bayar")))</f>
        <v/>
      </c>
      <c r="K98" s="31">
        <f>IF($L98="","",IF(I98&lt;=0,"","Halo Kak "&amp;B98&amp;", pesanan jastip kamu sudah siap dikirim. Total pelunasan Rp"&amp;FIXED(I98,0)&amp;" (sisa harga barang + ongkir). Mohon transfer paling lambat "&amp;Trip!$B$7&amp;" hari dan kirim bukti transfernya ya. Terima kasih!"))</f>
        <v/>
      </c>
      <c r="L98" s="9">
        <f>IFERROR(INDEX('Rekap Order'!$U$2:$U$501,MATCH(ROW()-1,'Rekap Order'!$V$2:$V$501,0)),"")</f>
        <v/>
      </c>
    </row>
    <row r="99">
      <c r="A99" s="31">
        <f>IF($L99="","",ROW()-1)</f>
        <v/>
      </c>
      <c r="B99" s="31">
        <f>IF($L99="","",INDEX('Rekap Order'!$C$2:$C$501,MATCH(ROW()-1,'Rekap Order'!$V$2:$V$501,0)))</f>
        <v/>
      </c>
      <c r="C99" s="31">
        <f>IF($L99="","",INDEX('Rekap Order'!$D$2:$D$501,MATCH(ROW()-1,'Rekap Order'!$V$2:$V$501,0))&amp;"")</f>
        <v/>
      </c>
      <c r="D99" s="16">
        <f>IF($L99="","",SUMIF('Rekap Order'!$U$2:$U$501,$L99,'Rekap Order'!$G$2:$G$501))</f>
        <v/>
      </c>
      <c r="E99" s="17">
        <f>IF($L99="","",SUMIF('Rekap Order'!$U$2:$U$501,$L99,'Rekap Order'!$J$2:$J$501))</f>
        <v/>
      </c>
      <c r="F99" s="17">
        <f>IF($L99="","",SUMIF('Rekap Order'!$U$2:$U$501,$L99,'Rekap Order'!$K$2:$K$501))</f>
        <v/>
      </c>
      <c r="G99" s="17">
        <f>IF($L99="","",SUMIF('Rekap Order'!$U$2:$U$501,$L99,'Rekap Order'!$O$2:$O$501))</f>
        <v/>
      </c>
      <c r="H99" s="17">
        <f>IF($L99="","",SUMIF('Rekap Order'!$U$2:$U$501,$L99,'Rekap Order'!$R$2:$R$501))</f>
        <v/>
      </c>
      <c r="I99" s="17">
        <f>IF($L99="","",SUMIF('Rekap Order'!$U$2:$U$501,$L99,'Rekap Order'!$L$2:$L$501)+SUMIFS('Rekap Order'!$O$2:$O$501,'Rekap Order'!$U$2:$U$501,$L99,'Rekap Order'!$M$2:$M$501,"&lt;&gt;Lunas"))</f>
        <v/>
      </c>
      <c r="J99" s="31">
        <f>IF($L99="","",IF(I99&lt;=0,"Lunas",IF(F99&gt;0,"DP","Belum bayar")))</f>
        <v/>
      </c>
      <c r="K99" s="31">
        <f>IF($L99="","",IF(I99&lt;=0,"","Halo Kak "&amp;B99&amp;", pesanan jastip kamu sudah siap dikirim. Total pelunasan Rp"&amp;FIXED(I99,0)&amp;" (sisa harga barang + ongkir). Mohon transfer paling lambat "&amp;Trip!$B$7&amp;" hari dan kirim bukti transfernya ya. Terima kasih!"))</f>
        <v/>
      </c>
      <c r="L99" s="9">
        <f>IFERROR(INDEX('Rekap Order'!$U$2:$U$501,MATCH(ROW()-1,'Rekap Order'!$V$2:$V$501,0)),"")</f>
        <v/>
      </c>
    </row>
    <row r="100">
      <c r="A100" s="31">
        <f>IF($L100="","",ROW()-1)</f>
        <v/>
      </c>
      <c r="B100" s="31">
        <f>IF($L100="","",INDEX('Rekap Order'!$C$2:$C$501,MATCH(ROW()-1,'Rekap Order'!$V$2:$V$501,0)))</f>
        <v/>
      </c>
      <c r="C100" s="31">
        <f>IF($L100="","",INDEX('Rekap Order'!$D$2:$D$501,MATCH(ROW()-1,'Rekap Order'!$V$2:$V$501,0))&amp;"")</f>
        <v/>
      </c>
      <c r="D100" s="16">
        <f>IF($L100="","",SUMIF('Rekap Order'!$U$2:$U$501,$L100,'Rekap Order'!$G$2:$G$501))</f>
        <v/>
      </c>
      <c r="E100" s="17">
        <f>IF($L100="","",SUMIF('Rekap Order'!$U$2:$U$501,$L100,'Rekap Order'!$J$2:$J$501))</f>
        <v/>
      </c>
      <c r="F100" s="17">
        <f>IF($L100="","",SUMIF('Rekap Order'!$U$2:$U$501,$L100,'Rekap Order'!$K$2:$K$501))</f>
        <v/>
      </c>
      <c r="G100" s="17">
        <f>IF($L100="","",SUMIF('Rekap Order'!$U$2:$U$501,$L100,'Rekap Order'!$O$2:$O$501))</f>
        <v/>
      </c>
      <c r="H100" s="17">
        <f>IF($L100="","",SUMIF('Rekap Order'!$U$2:$U$501,$L100,'Rekap Order'!$R$2:$R$501))</f>
        <v/>
      </c>
      <c r="I100" s="17">
        <f>IF($L100="","",SUMIF('Rekap Order'!$U$2:$U$501,$L100,'Rekap Order'!$L$2:$L$501)+SUMIFS('Rekap Order'!$O$2:$O$501,'Rekap Order'!$U$2:$U$501,$L100,'Rekap Order'!$M$2:$M$501,"&lt;&gt;Lunas"))</f>
        <v/>
      </c>
      <c r="J100" s="31">
        <f>IF($L100="","",IF(I100&lt;=0,"Lunas",IF(F100&gt;0,"DP","Belum bayar")))</f>
        <v/>
      </c>
      <c r="K100" s="31">
        <f>IF($L100="","",IF(I100&lt;=0,"","Halo Kak "&amp;B100&amp;", pesanan jastip kamu sudah siap dikirim. Total pelunasan Rp"&amp;FIXED(I100,0)&amp;" (sisa harga barang + ongkir). Mohon transfer paling lambat "&amp;Trip!$B$7&amp;" hari dan kirim bukti transfernya ya. Terima kasih!"))</f>
        <v/>
      </c>
      <c r="L100" s="9">
        <f>IFERROR(INDEX('Rekap Order'!$U$2:$U$501,MATCH(ROW()-1,'Rekap Order'!$V$2:$V$501,0)),"")</f>
        <v/>
      </c>
    </row>
    <row r="101">
      <c r="A101" s="31">
        <f>IF($L101="","",ROW()-1)</f>
        <v/>
      </c>
      <c r="B101" s="31">
        <f>IF($L101="","",INDEX('Rekap Order'!$C$2:$C$501,MATCH(ROW()-1,'Rekap Order'!$V$2:$V$501,0)))</f>
        <v/>
      </c>
      <c r="C101" s="31">
        <f>IF($L101="","",INDEX('Rekap Order'!$D$2:$D$501,MATCH(ROW()-1,'Rekap Order'!$V$2:$V$501,0))&amp;"")</f>
        <v/>
      </c>
      <c r="D101" s="16">
        <f>IF($L101="","",SUMIF('Rekap Order'!$U$2:$U$501,$L101,'Rekap Order'!$G$2:$G$501))</f>
        <v/>
      </c>
      <c r="E101" s="17">
        <f>IF($L101="","",SUMIF('Rekap Order'!$U$2:$U$501,$L101,'Rekap Order'!$J$2:$J$501))</f>
        <v/>
      </c>
      <c r="F101" s="17">
        <f>IF($L101="","",SUMIF('Rekap Order'!$U$2:$U$501,$L101,'Rekap Order'!$K$2:$K$501))</f>
        <v/>
      </c>
      <c r="G101" s="17">
        <f>IF($L101="","",SUMIF('Rekap Order'!$U$2:$U$501,$L101,'Rekap Order'!$O$2:$O$501))</f>
        <v/>
      </c>
      <c r="H101" s="17">
        <f>IF($L101="","",SUMIF('Rekap Order'!$U$2:$U$501,$L101,'Rekap Order'!$R$2:$R$501))</f>
        <v/>
      </c>
      <c r="I101" s="17">
        <f>IF($L101="","",SUMIF('Rekap Order'!$U$2:$U$501,$L101,'Rekap Order'!$L$2:$L$501)+SUMIFS('Rekap Order'!$O$2:$O$501,'Rekap Order'!$U$2:$U$501,$L101,'Rekap Order'!$M$2:$M$501,"&lt;&gt;Lunas"))</f>
        <v/>
      </c>
      <c r="J101" s="31">
        <f>IF($L101="","",IF(I101&lt;=0,"Lunas",IF(F101&gt;0,"DP","Belum bayar")))</f>
        <v/>
      </c>
      <c r="K101" s="31">
        <f>IF($L101="","",IF(I101&lt;=0,"","Halo Kak "&amp;B101&amp;", pesanan jastip kamu sudah siap dikirim. Total pelunasan Rp"&amp;FIXED(I101,0)&amp;" (sisa harga barang + ongkir). Mohon transfer paling lambat "&amp;Trip!$B$7&amp;" hari dan kirim bukti transfernya ya. Terima kasih!"))</f>
        <v/>
      </c>
      <c r="L101" s="9">
        <f>IFERROR(INDEX('Rekap Order'!$U$2:$U$501,MATCH(ROW()-1,'Rekap Order'!$V$2:$V$501,0)),"")</f>
        <v/>
      </c>
    </row>
    <row r="102">
      <c r="A102" s="31">
        <f>IF($L102="","",ROW()-1)</f>
        <v/>
      </c>
      <c r="B102" s="31">
        <f>IF($L102="","",INDEX('Rekap Order'!$C$2:$C$501,MATCH(ROW()-1,'Rekap Order'!$V$2:$V$501,0)))</f>
        <v/>
      </c>
      <c r="C102" s="31">
        <f>IF($L102="","",INDEX('Rekap Order'!$D$2:$D$501,MATCH(ROW()-1,'Rekap Order'!$V$2:$V$501,0))&amp;"")</f>
        <v/>
      </c>
      <c r="D102" s="16">
        <f>IF($L102="","",SUMIF('Rekap Order'!$U$2:$U$501,$L102,'Rekap Order'!$G$2:$G$501))</f>
        <v/>
      </c>
      <c r="E102" s="17">
        <f>IF($L102="","",SUMIF('Rekap Order'!$U$2:$U$501,$L102,'Rekap Order'!$J$2:$J$501))</f>
        <v/>
      </c>
      <c r="F102" s="17">
        <f>IF($L102="","",SUMIF('Rekap Order'!$U$2:$U$501,$L102,'Rekap Order'!$K$2:$K$501))</f>
        <v/>
      </c>
      <c r="G102" s="17">
        <f>IF($L102="","",SUMIF('Rekap Order'!$U$2:$U$501,$L102,'Rekap Order'!$O$2:$O$501))</f>
        <v/>
      </c>
      <c r="H102" s="17">
        <f>IF($L102="","",SUMIF('Rekap Order'!$U$2:$U$501,$L102,'Rekap Order'!$R$2:$R$501))</f>
        <v/>
      </c>
      <c r="I102" s="17">
        <f>IF($L102="","",SUMIF('Rekap Order'!$U$2:$U$501,$L102,'Rekap Order'!$L$2:$L$501)+SUMIFS('Rekap Order'!$O$2:$O$501,'Rekap Order'!$U$2:$U$501,$L102,'Rekap Order'!$M$2:$M$501,"&lt;&gt;Lunas"))</f>
        <v/>
      </c>
      <c r="J102" s="31">
        <f>IF($L102="","",IF(I102&lt;=0,"Lunas",IF(F102&gt;0,"DP","Belum bayar")))</f>
        <v/>
      </c>
      <c r="K102" s="31">
        <f>IF($L102="","",IF(I102&lt;=0,"","Halo Kak "&amp;B102&amp;", pesanan jastip kamu sudah siap dikirim. Total pelunasan Rp"&amp;FIXED(I102,0)&amp;" (sisa harga barang + ongkir). Mohon transfer paling lambat "&amp;Trip!$B$7&amp;" hari dan kirim bukti transfernya ya. Terima kasih!"))</f>
        <v/>
      </c>
      <c r="L102" s="9">
        <f>IFERROR(INDEX('Rekap Order'!$U$2:$U$501,MATCH(ROW()-1,'Rekap Order'!$V$2:$V$501,0)),"")</f>
        <v/>
      </c>
    </row>
    <row r="103">
      <c r="A103" s="31">
        <f>IF($L103="","",ROW()-1)</f>
        <v/>
      </c>
      <c r="B103" s="31">
        <f>IF($L103="","",INDEX('Rekap Order'!$C$2:$C$501,MATCH(ROW()-1,'Rekap Order'!$V$2:$V$501,0)))</f>
        <v/>
      </c>
      <c r="C103" s="31">
        <f>IF($L103="","",INDEX('Rekap Order'!$D$2:$D$501,MATCH(ROW()-1,'Rekap Order'!$V$2:$V$501,0))&amp;"")</f>
        <v/>
      </c>
      <c r="D103" s="16">
        <f>IF($L103="","",SUMIF('Rekap Order'!$U$2:$U$501,$L103,'Rekap Order'!$G$2:$G$501))</f>
        <v/>
      </c>
      <c r="E103" s="17">
        <f>IF($L103="","",SUMIF('Rekap Order'!$U$2:$U$501,$L103,'Rekap Order'!$J$2:$J$501))</f>
        <v/>
      </c>
      <c r="F103" s="17">
        <f>IF($L103="","",SUMIF('Rekap Order'!$U$2:$U$501,$L103,'Rekap Order'!$K$2:$K$501))</f>
        <v/>
      </c>
      <c r="G103" s="17">
        <f>IF($L103="","",SUMIF('Rekap Order'!$U$2:$U$501,$L103,'Rekap Order'!$O$2:$O$501))</f>
        <v/>
      </c>
      <c r="H103" s="17">
        <f>IF($L103="","",SUMIF('Rekap Order'!$U$2:$U$501,$L103,'Rekap Order'!$R$2:$R$501))</f>
        <v/>
      </c>
      <c r="I103" s="17">
        <f>IF($L103="","",SUMIF('Rekap Order'!$U$2:$U$501,$L103,'Rekap Order'!$L$2:$L$501)+SUMIFS('Rekap Order'!$O$2:$O$501,'Rekap Order'!$U$2:$U$501,$L103,'Rekap Order'!$M$2:$M$501,"&lt;&gt;Lunas"))</f>
        <v/>
      </c>
      <c r="J103" s="31">
        <f>IF($L103="","",IF(I103&lt;=0,"Lunas",IF(F103&gt;0,"DP","Belum bayar")))</f>
        <v/>
      </c>
      <c r="K103" s="31">
        <f>IF($L103="","",IF(I103&lt;=0,"","Halo Kak "&amp;B103&amp;", pesanan jastip kamu sudah siap dikirim. Total pelunasan Rp"&amp;FIXED(I103,0)&amp;" (sisa harga barang + ongkir). Mohon transfer paling lambat "&amp;Trip!$B$7&amp;" hari dan kirim bukti transfernya ya. Terima kasih!"))</f>
        <v/>
      </c>
      <c r="L103" s="9">
        <f>IFERROR(INDEX('Rekap Order'!$U$2:$U$501,MATCH(ROW()-1,'Rekap Order'!$V$2:$V$501,0)),"")</f>
        <v/>
      </c>
    </row>
    <row r="104">
      <c r="A104" s="31">
        <f>IF($L104="","",ROW()-1)</f>
        <v/>
      </c>
      <c r="B104" s="31">
        <f>IF($L104="","",INDEX('Rekap Order'!$C$2:$C$501,MATCH(ROW()-1,'Rekap Order'!$V$2:$V$501,0)))</f>
        <v/>
      </c>
      <c r="C104" s="31">
        <f>IF($L104="","",INDEX('Rekap Order'!$D$2:$D$501,MATCH(ROW()-1,'Rekap Order'!$V$2:$V$501,0))&amp;"")</f>
        <v/>
      </c>
      <c r="D104" s="16">
        <f>IF($L104="","",SUMIF('Rekap Order'!$U$2:$U$501,$L104,'Rekap Order'!$G$2:$G$501))</f>
        <v/>
      </c>
      <c r="E104" s="17">
        <f>IF($L104="","",SUMIF('Rekap Order'!$U$2:$U$501,$L104,'Rekap Order'!$J$2:$J$501))</f>
        <v/>
      </c>
      <c r="F104" s="17">
        <f>IF($L104="","",SUMIF('Rekap Order'!$U$2:$U$501,$L104,'Rekap Order'!$K$2:$K$501))</f>
        <v/>
      </c>
      <c r="G104" s="17">
        <f>IF($L104="","",SUMIF('Rekap Order'!$U$2:$U$501,$L104,'Rekap Order'!$O$2:$O$501))</f>
        <v/>
      </c>
      <c r="H104" s="17">
        <f>IF($L104="","",SUMIF('Rekap Order'!$U$2:$U$501,$L104,'Rekap Order'!$R$2:$R$501))</f>
        <v/>
      </c>
      <c r="I104" s="17">
        <f>IF($L104="","",SUMIF('Rekap Order'!$U$2:$U$501,$L104,'Rekap Order'!$L$2:$L$501)+SUMIFS('Rekap Order'!$O$2:$O$501,'Rekap Order'!$U$2:$U$501,$L104,'Rekap Order'!$M$2:$M$501,"&lt;&gt;Lunas"))</f>
        <v/>
      </c>
      <c r="J104" s="31">
        <f>IF($L104="","",IF(I104&lt;=0,"Lunas",IF(F104&gt;0,"DP","Belum bayar")))</f>
        <v/>
      </c>
      <c r="K104" s="31">
        <f>IF($L104="","",IF(I104&lt;=0,"","Halo Kak "&amp;B104&amp;", pesanan jastip kamu sudah siap dikirim. Total pelunasan Rp"&amp;FIXED(I104,0)&amp;" (sisa harga barang + ongkir). Mohon transfer paling lambat "&amp;Trip!$B$7&amp;" hari dan kirim bukti transfernya ya. Terima kasih!"))</f>
        <v/>
      </c>
      <c r="L104" s="9">
        <f>IFERROR(INDEX('Rekap Order'!$U$2:$U$501,MATCH(ROW()-1,'Rekap Order'!$V$2:$V$501,0)),"")</f>
        <v/>
      </c>
    </row>
    <row r="105">
      <c r="A105" s="31">
        <f>IF($L105="","",ROW()-1)</f>
        <v/>
      </c>
      <c r="B105" s="31">
        <f>IF($L105="","",INDEX('Rekap Order'!$C$2:$C$501,MATCH(ROW()-1,'Rekap Order'!$V$2:$V$501,0)))</f>
        <v/>
      </c>
      <c r="C105" s="31">
        <f>IF($L105="","",INDEX('Rekap Order'!$D$2:$D$501,MATCH(ROW()-1,'Rekap Order'!$V$2:$V$501,0))&amp;"")</f>
        <v/>
      </c>
      <c r="D105" s="16">
        <f>IF($L105="","",SUMIF('Rekap Order'!$U$2:$U$501,$L105,'Rekap Order'!$G$2:$G$501))</f>
        <v/>
      </c>
      <c r="E105" s="17">
        <f>IF($L105="","",SUMIF('Rekap Order'!$U$2:$U$501,$L105,'Rekap Order'!$J$2:$J$501))</f>
        <v/>
      </c>
      <c r="F105" s="17">
        <f>IF($L105="","",SUMIF('Rekap Order'!$U$2:$U$501,$L105,'Rekap Order'!$K$2:$K$501))</f>
        <v/>
      </c>
      <c r="G105" s="17">
        <f>IF($L105="","",SUMIF('Rekap Order'!$U$2:$U$501,$L105,'Rekap Order'!$O$2:$O$501))</f>
        <v/>
      </c>
      <c r="H105" s="17">
        <f>IF($L105="","",SUMIF('Rekap Order'!$U$2:$U$501,$L105,'Rekap Order'!$R$2:$R$501))</f>
        <v/>
      </c>
      <c r="I105" s="17">
        <f>IF($L105="","",SUMIF('Rekap Order'!$U$2:$U$501,$L105,'Rekap Order'!$L$2:$L$501)+SUMIFS('Rekap Order'!$O$2:$O$501,'Rekap Order'!$U$2:$U$501,$L105,'Rekap Order'!$M$2:$M$501,"&lt;&gt;Lunas"))</f>
        <v/>
      </c>
      <c r="J105" s="31">
        <f>IF($L105="","",IF(I105&lt;=0,"Lunas",IF(F105&gt;0,"DP","Belum bayar")))</f>
        <v/>
      </c>
      <c r="K105" s="31">
        <f>IF($L105="","",IF(I105&lt;=0,"","Halo Kak "&amp;B105&amp;", pesanan jastip kamu sudah siap dikirim. Total pelunasan Rp"&amp;FIXED(I105,0)&amp;" (sisa harga barang + ongkir). Mohon transfer paling lambat "&amp;Trip!$B$7&amp;" hari dan kirim bukti transfernya ya. Terima kasih!"))</f>
        <v/>
      </c>
      <c r="L105" s="9">
        <f>IFERROR(INDEX('Rekap Order'!$U$2:$U$501,MATCH(ROW()-1,'Rekap Order'!$V$2:$V$501,0)),"")</f>
        <v/>
      </c>
    </row>
    <row r="106">
      <c r="A106" s="31">
        <f>IF($L106="","",ROW()-1)</f>
        <v/>
      </c>
      <c r="B106" s="31">
        <f>IF($L106="","",INDEX('Rekap Order'!$C$2:$C$501,MATCH(ROW()-1,'Rekap Order'!$V$2:$V$501,0)))</f>
        <v/>
      </c>
      <c r="C106" s="31">
        <f>IF($L106="","",INDEX('Rekap Order'!$D$2:$D$501,MATCH(ROW()-1,'Rekap Order'!$V$2:$V$501,0))&amp;"")</f>
        <v/>
      </c>
      <c r="D106" s="16">
        <f>IF($L106="","",SUMIF('Rekap Order'!$U$2:$U$501,$L106,'Rekap Order'!$G$2:$G$501))</f>
        <v/>
      </c>
      <c r="E106" s="17">
        <f>IF($L106="","",SUMIF('Rekap Order'!$U$2:$U$501,$L106,'Rekap Order'!$J$2:$J$501))</f>
        <v/>
      </c>
      <c r="F106" s="17">
        <f>IF($L106="","",SUMIF('Rekap Order'!$U$2:$U$501,$L106,'Rekap Order'!$K$2:$K$501))</f>
        <v/>
      </c>
      <c r="G106" s="17">
        <f>IF($L106="","",SUMIF('Rekap Order'!$U$2:$U$501,$L106,'Rekap Order'!$O$2:$O$501))</f>
        <v/>
      </c>
      <c r="H106" s="17">
        <f>IF($L106="","",SUMIF('Rekap Order'!$U$2:$U$501,$L106,'Rekap Order'!$R$2:$R$501))</f>
        <v/>
      </c>
      <c r="I106" s="17">
        <f>IF($L106="","",SUMIF('Rekap Order'!$U$2:$U$501,$L106,'Rekap Order'!$L$2:$L$501)+SUMIFS('Rekap Order'!$O$2:$O$501,'Rekap Order'!$U$2:$U$501,$L106,'Rekap Order'!$M$2:$M$501,"&lt;&gt;Lunas"))</f>
        <v/>
      </c>
      <c r="J106" s="31">
        <f>IF($L106="","",IF(I106&lt;=0,"Lunas",IF(F106&gt;0,"DP","Belum bayar")))</f>
        <v/>
      </c>
      <c r="K106" s="31">
        <f>IF($L106="","",IF(I106&lt;=0,"","Halo Kak "&amp;B106&amp;", pesanan jastip kamu sudah siap dikirim. Total pelunasan Rp"&amp;FIXED(I106,0)&amp;" (sisa harga barang + ongkir). Mohon transfer paling lambat "&amp;Trip!$B$7&amp;" hari dan kirim bukti transfernya ya. Terima kasih!"))</f>
        <v/>
      </c>
      <c r="L106" s="9">
        <f>IFERROR(INDEX('Rekap Order'!$U$2:$U$501,MATCH(ROW()-1,'Rekap Order'!$V$2:$V$501,0)),"")</f>
        <v/>
      </c>
    </row>
    <row r="107">
      <c r="A107" s="31">
        <f>IF($L107="","",ROW()-1)</f>
        <v/>
      </c>
      <c r="B107" s="31">
        <f>IF($L107="","",INDEX('Rekap Order'!$C$2:$C$501,MATCH(ROW()-1,'Rekap Order'!$V$2:$V$501,0)))</f>
        <v/>
      </c>
      <c r="C107" s="31">
        <f>IF($L107="","",INDEX('Rekap Order'!$D$2:$D$501,MATCH(ROW()-1,'Rekap Order'!$V$2:$V$501,0))&amp;"")</f>
        <v/>
      </c>
      <c r="D107" s="16">
        <f>IF($L107="","",SUMIF('Rekap Order'!$U$2:$U$501,$L107,'Rekap Order'!$G$2:$G$501))</f>
        <v/>
      </c>
      <c r="E107" s="17">
        <f>IF($L107="","",SUMIF('Rekap Order'!$U$2:$U$501,$L107,'Rekap Order'!$J$2:$J$501))</f>
        <v/>
      </c>
      <c r="F107" s="17">
        <f>IF($L107="","",SUMIF('Rekap Order'!$U$2:$U$501,$L107,'Rekap Order'!$K$2:$K$501))</f>
        <v/>
      </c>
      <c r="G107" s="17">
        <f>IF($L107="","",SUMIF('Rekap Order'!$U$2:$U$501,$L107,'Rekap Order'!$O$2:$O$501))</f>
        <v/>
      </c>
      <c r="H107" s="17">
        <f>IF($L107="","",SUMIF('Rekap Order'!$U$2:$U$501,$L107,'Rekap Order'!$R$2:$R$501))</f>
        <v/>
      </c>
      <c r="I107" s="17">
        <f>IF($L107="","",SUMIF('Rekap Order'!$U$2:$U$501,$L107,'Rekap Order'!$L$2:$L$501)+SUMIFS('Rekap Order'!$O$2:$O$501,'Rekap Order'!$U$2:$U$501,$L107,'Rekap Order'!$M$2:$M$501,"&lt;&gt;Lunas"))</f>
        <v/>
      </c>
      <c r="J107" s="31">
        <f>IF($L107="","",IF(I107&lt;=0,"Lunas",IF(F107&gt;0,"DP","Belum bayar")))</f>
        <v/>
      </c>
      <c r="K107" s="31">
        <f>IF($L107="","",IF(I107&lt;=0,"","Halo Kak "&amp;B107&amp;", pesanan jastip kamu sudah siap dikirim. Total pelunasan Rp"&amp;FIXED(I107,0)&amp;" (sisa harga barang + ongkir). Mohon transfer paling lambat "&amp;Trip!$B$7&amp;" hari dan kirim bukti transfernya ya. Terima kasih!"))</f>
        <v/>
      </c>
      <c r="L107" s="9">
        <f>IFERROR(INDEX('Rekap Order'!$U$2:$U$501,MATCH(ROW()-1,'Rekap Order'!$V$2:$V$501,0)),"")</f>
        <v/>
      </c>
    </row>
    <row r="108">
      <c r="A108" s="31">
        <f>IF($L108="","",ROW()-1)</f>
        <v/>
      </c>
      <c r="B108" s="31">
        <f>IF($L108="","",INDEX('Rekap Order'!$C$2:$C$501,MATCH(ROW()-1,'Rekap Order'!$V$2:$V$501,0)))</f>
        <v/>
      </c>
      <c r="C108" s="31">
        <f>IF($L108="","",INDEX('Rekap Order'!$D$2:$D$501,MATCH(ROW()-1,'Rekap Order'!$V$2:$V$501,0))&amp;"")</f>
        <v/>
      </c>
      <c r="D108" s="16">
        <f>IF($L108="","",SUMIF('Rekap Order'!$U$2:$U$501,$L108,'Rekap Order'!$G$2:$G$501))</f>
        <v/>
      </c>
      <c r="E108" s="17">
        <f>IF($L108="","",SUMIF('Rekap Order'!$U$2:$U$501,$L108,'Rekap Order'!$J$2:$J$501))</f>
        <v/>
      </c>
      <c r="F108" s="17">
        <f>IF($L108="","",SUMIF('Rekap Order'!$U$2:$U$501,$L108,'Rekap Order'!$K$2:$K$501))</f>
        <v/>
      </c>
      <c r="G108" s="17">
        <f>IF($L108="","",SUMIF('Rekap Order'!$U$2:$U$501,$L108,'Rekap Order'!$O$2:$O$501))</f>
        <v/>
      </c>
      <c r="H108" s="17">
        <f>IF($L108="","",SUMIF('Rekap Order'!$U$2:$U$501,$L108,'Rekap Order'!$R$2:$R$501))</f>
        <v/>
      </c>
      <c r="I108" s="17">
        <f>IF($L108="","",SUMIF('Rekap Order'!$U$2:$U$501,$L108,'Rekap Order'!$L$2:$L$501)+SUMIFS('Rekap Order'!$O$2:$O$501,'Rekap Order'!$U$2:$U$501,$L108,'Rekap Order'!$M$2:$M$501,"&lt;&gt;Lunas"))</f>
        <v/>
      </c>
      <c r="J108" s="31">
        <f>IF($L108="","",IF(I108&lt;=0,"Lunas",IF(F108&gt;0,"DP","Belum bayar")))</f>
        <v/>
      </c>
      <c r="K108" s="31">
        <f>IF($L108="","",IF(I108&lt;=0,"","Halo Kak "&amp;B108&amp;", pesanan jastip kamu sudah siap dikirim. Total pelunasan Rp"&amp;FIXED(I108,0)&amp;" (sisa harga barang + ongkir). Mohon transfer paling lambat "&amp;Trip!$B$7&amp;" hari dan kirim bukti transfernya ya. Terima kasih!"))</f>
        <v/>
      </c>
      <c r="L108" s="9">
        <f>IFERROR(INDEX('Rekap Order'!$U$2:$U$501,MATCH(ROW()-1,'Rekap Order'!$V$2:$V$501,0)),"")</f>
        <v/>
      </c>
    </row>
    <row r="109">
      <c r="A109" s="31">
        <f>IF($L109="","",ROW()-1)</f>
        <v/>
      </c>
      <c r="B109" s="31">
        <f>IF($L109="","",INDEX('Rekap Order'!$C$2:$C$501,MATCH(ROW()-1,'Rekap Order'!$V$2:$V$501,0)))</f>
        <v/>
      </c>
      <c r="C109" s="31">
        <f>IF($L109="","",INDEX('Rekap Order'!$D$2:$D$501,MATCH(ROW()-1,'Rekap Order'!$V$2:$V$501,0))&amp;"")</f>
        <v/>
      </c>
      <c r="D109" s="16">
        <f>IF($L109="","",SUMIF('Rekap Order'!$U$2:$U$501,$L109,'Rekap Order'!$G$2:$G$501))</f>
        <v/>
      </c>
      <c r="E109" s="17">
        <f>IF($L109="","",SUMIF('Rekap Order'!$U$2:$U$501,$L109,'Rekap Order'!$J$2:$J$501))</f>
        <v/>
      </c>
      <c r="F109" s="17">
        <f>IF($L109="","",SUMIF('Rekap Order'!$U$2:$U$501,$L109,'Rekap Order'!$K$2:$K$501))</f>
        <v/>
      </c>
      <c r="G109" s="17">
        <f>IF($L109="","",SUMIF('Rekap Order'!$U$2:$U$501,$L109,'Rekap Order'!$O$2:$O$501))</f>
        <v/>
      </c>
      <c r="H109" s="17">
        <f>IF($L109="","",SUMIF('Rekap Order'!$U$2:$U$501,$L109,'Rekap Order'!$R$2:$R$501))</f>
        <v/>
      </c>
      <c r="I109" s="17">
        <f>IF($L109="","",SUMIF('Rekap Order'!$U$2:$U$501,$L109,'Rekap Order'!$L$2:$L$501)+SUMIFS('Rekap Order'!$O$2:$O$501,'Rekap Order'!$U$2:$U$501,$L109,'Rekap Order'!$M$2:$M$501,"&lt;&gt;Lunas"))</f>
        <v/>
      </c>
      <c r="J109" s="31">
        <f>IF($L109="","",IF(I109&lt;=0,"Lunas",IF(F109&gt;0,"DP","Belum bayar")))</f>
        <v/>
      </c>
      <c r="K109" s="31">
        <f>IF($L109="","",IF(I109&lt;=0,"","Halo Kak "&amp;B109&amp;", pesanan jastip kamu sudah siap dikirim. Total pelunasan Rp"&amp;FIXED(I109,0)&amp;" (sisa harga barang + ongkir). Mohon transfer paling lambat "&amp;Trip!$B$7&amp;" hari dan kirim bukti transfernya ya. Terima kasih!"))</f>
        <v/>
      </c>
      <c r="L109" s="9">
        <f>IFERROR(INDEX('Rekap Order'!$U$2:$U$501,MATCH(ROW()-1,'Rekap Order'!$V$2:$V$501,0)),"")</f>
        <v/>
      </c>
    </row>
    <row r="110">
      <c r="A110" s="31">
        <f>IF($L110="","",ROW()-1)</f>
        <v/>
      </c>
      <c r="B110" s="31">
        <f>IF($L110="","",INDEX('Rekap Order'!$C$2:$C$501,MATCH(ROW()-1,'Rekap Order'!$V$2:$V$501,0)))</f>
        <v/>
      </c>
      <c r="C110" s="31">
        <f>IF($L110="","",INDEX('Rekap Order'!$D$2:$D$501,MATCH(ROW()-1,'Rekap Order'!$V$2:$V$501,0))&amp;"")</f>
        <v/>
      </c>
      <c r="D110" s="16">
        <f>IF($L110="","",SUMIF('Rekap Order'!$U$2:$U$501,$L110,'Rekap Order'!$G$2:$G$501))</f>
        <v/>
      </c>
      <c r="E110" s="17">
        <f>IF($L110="","",SUMIF('Rekap Order'!$U$2:$U$501,$L110,'Rekap Order'!$J$2:$J$501))</f>
        <v/>
      </c>
      <c r="F110" s="17">
        <f>IF($L110="","",SUMIF('Rekap Order'!$U$2:$U$501,$L110,'Rekap Order'!$K$2:$K$501))</f>
        <v/>
      </c>
      <c r="G110" s="17">
        <f>IF($L110="","",SUMIF('Rekap Order'!$U$2:$U$501,$L110,'Rekap Order'!$O$2:$O$501))</f>
        <v/>
      </c>
      <c r="H110" s="17">
        <f>IF($L110="","",SUMIF('Rekap Order'!$U$2:$U$501,$L110,'Rekap Order'!$R$2:$R$501))</f>
        <v/>
      </c>
      <c r="I110" s="17">
        <f>IF($L110="","",SUMIF('Rekap Order'!$U$2:$U$501,$L110,'Rekap Order'!$L$2:$L$501)+SUMIFS('Rekap Order'!$O$2:$O$501,'Rekap Order'!$U$2:$U$501,$L110,'Rekap Order'!$M$2:$M$501,"&lt;&gt;Lunas"))</f>
        <v/>
      </c>
      <c r="J110" s="31">
        <f>IF($L110="","",IF(I110&lt;=0,"Lunas",IF(F110&gt;0,"DP","Belum bayar")))</f>
        <v/>
      </c>
      <c r="K110" s="31">
        <f>IF($L110="","",IF(I110&lt;=0,"","Halo Kak "&amp;B110&amp;", pesanan jastip kamu sudah siap dikirim. Total pelunasan Rp"&amp;FIXED(I110,0)&amp;" (sisa harga barang + ongkir). Mohon transfer paling lambat "&amp;Trip!$B$7&amp;" hari dan kirim bukti transfernya ya. Terima kasih!"))</f>
        <v/>
      </c>
      <c r="L110" s="9">
        <f>IFERROR(INDEX('Rekap Order'!$U$2:$U$501,MATCH(ROW()-1,'Rekap Order'!$V$2:$V$501,0)),"")</f>
        <v/>
      </c>
    </row>
    <row r="111">
      <c r="A111" s="31">
        <f>IF($L111="","",ROW()-1)</f>
        <v/>
      </c>
      <c r="B111" s="31">
        <f>IF($L111="","",INDEX('Rekap Order'!$C$2:$C$501,MATCH(ROW()-1,'Rekap Order'!$V$2:$V$501,0)))</f>
        <v/>
      </c>
      <c r="C111" s="31">
        <f>IF($L111="","",INDEX('Rekap Order'!$D$2:$D$501,MATCH(ROW()-1,'Rekap Order'!$V$2:$V$501,0))&amp;"")</f>
        <v/>
      </c>
      <c r="D111" s="16">
        <f>IF($L111="","",SUMIF('Rekap Order'!$U$2:$U$501,$L111,'Rekap Order'!$G$2:$G$501))</f>
        <v/>
      </c>
      <c r="E111" s="17">
        <f>IF($L111="","",SUMIF('Rekap Order'!$U$2:$U$501,$L111,'Rekap Order'!$J$2:$J$501))</f>
        <v/>
      </c>
      <c r="F111" s="17">
        <f>IF($L111="","",SUMIF('Rekap Order'!$U$2:$U$501,$L111,'Rekap Order'!$K$2:$K$501))</f>
        <v/>
      </c>
      <c r="G111" s="17">
        <f>IF($L111="","",SUMIF('Rekap Order'!$U$2:$U$501,$L111,'Rekap Order'!$O$2:$O$501))</f>
        <v/>
      </c>
      <c r="H111" s="17">
        <f>IF($L111="","",SUMIF('Rekap Order'!$U$2:$U$501,$L111,'Rekap Order'!$R$2:$R$501))</f>
        <v/>
      </c>
      <c r="I111" s="17">
        <f>IF($L111="","",SUMIF('Rekap Order'!$U$2:$U$501,$L111,'Rekap Order'!$L$2:$L$501)+SUMIFS('Rekap Order'!$O$2:$O$501,'Rekap Order'!$U$2:$U$501,$L111,'Rekap Order'!$M$2:$M$501,"&lt;&gt;Lunas"))</f>
        <v/>
      </c>
      <c r="J111" s="31">
        <f>IF($L111="","",IF(I111&lt;=0,"Lunas",IF(F111&gt;0,"DP","Belum bayar")))</f>
        <v/>
      </c>
      <c r="K111" s="31">
        <f>IF($L111="","",IF(I111&lt;=0,"","Halo Kak "&amp;B111&amp;", pesanan jastip kamu sudah siap dikirim. Total pelunasan Rp"&amp;FIXED(I111,0)&amp;" (sisa harga barang + ongkir). Mohon transfer paling lambat "&amp;Trip!$B$7&amp;" hari dan kirim bukti transfernya ya. Terima kasih!"))</f>
        <v/>
      </c>
      <c r="L111" s="9">
        <f>IFERROR(INDEX('Rekap Order'!$U$2:$U$501,MATCH(ROW()-1,'Rekap Order'!$V$2:$V$501,0)),"")</f>
        <v/>
      </c>
    </row>
    <row r="112">
      <c r="A112" s="31">
        <f>IF($L112="","",ROW()-1)</f>
        <v/>
      </c>
      <c r="B112" s="31">
        <f>IF($L112="","",INDEX('Rekap Order'!$C$2:$C$501,MATCH(ROW()-1,'Rekap Order'!$V$2:$V$501,0)))</f>
        <v/>
      </c>
      <c r="C112" s="31">
        <f>IF($L112="","",INDEX('Rekap Order'!$D$2:$D$501,MATCH(ROW()-1,'Rekap Order'!$V$2:$V$501,0))&amp;"")</f>
        <v/>
      </c>
      <c r="D112" s="16">
        <f>IF($L112="","",SUMIF('Rekap Order'!$U$2:$U$501,$L112,'Rekap Order'!$G$2:$G$501))</f>
        <v/>
      </c>
      <c r="E112" s="17">
        <f>IF($L112="","",SUMIF('Rekap Order'!$U$2:$U$501,$L112,'Rekap Order'!$J$2:$J$501))</f>
        <v/>
      </c>
      <c r="F112" s="17">
        <f>IF($L112="","",SUMIF('Rekap Order'!$U$2:$U$501,$L112,'Rekap Order'!$K$2:$K$501))</f>
        <v/>
      </c>
      <c r="G112" s="17">
        <f>IF($L112="","",SUMIF('Rekap Order'!$U$2:$U$501,$L112,'Rekap Order'!$O$2:$O$501))</f>
        <v/>
      </c>
      <c r="H112" s="17">
        <f>IF($L112="","",SUMIF('Rekap Order'!$U$2:$U$501,$L112,'Rekap Order'!$R$2:$R$501))</f>
        <v/>
      </c>
      <c r="I112" s="17">
        <f>IF($L112="","",SUMIF('Rekap Order'!$U$2:$U$501,$L112,'Rekap Order'!$L$2:$L$501)+SUMIFS('Rekap Order'!$O$2:$O$501,'Rekap Order'!$U$2:$U$501,$L112,'Rekap Order'!$M$2:$M$501,"&lt;&gt;Lunas"))</f>
        <v/>
      </c>
      <c r="J112" s="31">
        <f>IF($L112="","",IF(I112&lt;=0,"Lunas",IF(F112&gt;0,"DP","Belum bayar")))</f>
        <v/>
      </c>
      <c r="K112" s="31">
        <f>IF($L112="","",IF(I112&lt;=0,"","Halo Kak "&amp;B112&amp;", pesanan jastip kamu sudah siap dikirim. Total pelunasan Rp"&amp;FIXED(I112,0)&amp;" (sisa harga barang + ongkir). Mohon transfer paling lambat "&amp;Trip!$B$7&amp;" hari dan kirim bukti transfernya ya. Terima kasih!"))</f>
        <v/>
      </c>
      <c r="L112" s="9">
        <f>IFERROR(INDEX('Rekap Order'!$U$2:$U$501,MATCH(ROW()-1,'Rekap Order'!$V$2:$V$501,0)),"")</f>
        <v/>
      </c>
    </row>
    <row r="113">
      <c r="A113" s="31">
        <f>IF($L113="","",ROW()-1)</f>
        <v/>
      </c>
      <c r="B113" s="31">
        <f>IF($L113="","",INDEX('Rekap Order'!$C$2:$C$501,MATCH(ROW()-1,'Rekap Order'!$V$2:$V$501,0)))</f>
        <v/>
      </c>
      <c r="C113" s="31">
        <f>IF($L113="","",INDEX('Rekap Order'!$D$2:$D$501,MATCH(ROW()-1,'Rekap Order'!$V$2:$V$501,0))&amp;"")</f>
        <v/>
      </c>
      <c r="D113" s="16">
        <f>IF($L113="","",SUMIF('Rekap Order'!$U$2:$U$501,$L113,'Rekap Order'!$G$2:$G$501))</f>
        <v/>
      </c>
      <c r="E113" s="17">
        <f>IF($L113="","",SUMIF('Rekap Order'!$U$2:$U$501,$L113,'Rekap Order'!$J$2:$J$501))</f>
        <v/>
      </c>
      <c r="F113" s="17">
        <f>IF($L113="","",SUMIF('Rekap Order'!$U$2:$U$501,$L113,'Rekap Order'!$K$2:$K$501))</f>
        <v/>
      </c>
      <c r="G113" s="17">
        <f>IF($L113="","",SUMIF('Rekap Order'!$U$2:$U$501,$L113,'Rekap Order'!$O$2:$O$501))</f>
        <v/>
      </c>
      <c r="H113" s="17">
        <f>IF($L113="","",SUMIF('Rekap Order'!$U$2:$U$501,$L113,'Rekap Order'!$R$2:$R$501))</f>
        <v/>
      </c>
      <c r="I113" s="17">
        <f>IF($L113="","",SUMIF('Rekap Order'!$U$2:$U$501,$L113,'Rekap Order'!$L$2:$L$501)+SUMIFS('Rekap Order'!$O$2:$O$501,'Rekap Order'!$U$2:$U$501,$L113,'Rekap Order'!$M$2:$M$501,"&lt;&gt;Lunas"))</f>
        <v/>
      </c>
      <c r="J113" s="31">
        <f>IF($L113="","",IF(I113&lt;=0,"Lunas",IF(F113&gt;0,"DP","Belum bayar")))</f>
        <v/>
      </c>
      <c r="K113" s="31">
        <f>IF($L113="","",IF(I113&lt;=0,"","Halo Kak "&amp;B113&amp;", pesanan jastip kamu sudah siap dikirim. Total pelunasan Rp"&amp;FIXED(I113,0)&amp;" (sisa harga barang + ongkir). Mohon transfer paling lambat "&amp;Trip!$B$7&amp;" hari dan kirim bukti transfernya ya. Terima kasih!"))</f>
        <v/>
      </c>
      <c r="L113" s="9">
        <f>IFERROR(INDEX('Rekap Order'!$U$2:$U$501,MATCH(ROW()-1,'Rekap Order'!$V$2:$V$501,0)),"")</f>
        <v/>
      </c>
    </row>
    <row r="114">
      <c r="A114" s="31">
        <f>IF($L114="","",ROW()-1)</f>
        <v/>
      </c>
      <c r="B114" s="31">
        <f>IF($L114="","",INDEX('Rekap Order'!$C$2:$C$501,MATCH(ROW()-1,'Rekap Order'!$V$2:$V$501,0)))</f>
        <v/>
      </c>
      <c r="C114" s="31">
        <f>IF($L114="","",INDEX('Rekap Order'!$D$2:$D$501,MATCH(ROW()-1,'Rekap Order'!$V$2:$V$501,0))&amp;"")</f>
        <v/>
      </c>
      <c r="D114" s="16">
        <f>IF($L114="","",SUMIF('Rekap Order'!$U$2:$U$501,$L114,'Rekap Order'!$G$2:$G$501))</f>
        <v/>
      </c>
      <c r="E114" s="17">
        <f>IF($L114="","",SUMIF('Rekap Order'!$U$2:$U$501,$L114,'Rekap Order'!$J$2:$J$501))</f>
        <v/>
      </c>
      <c r="F114" s="17">
        <f>IF($L114="","",SUMIF('Rekap Order'!$U$2:$U$501,$L114,'Rekap Order'!$K$2:$K$501))</f>
        <v/>
      </c>
      <c r="G114" s="17">
        <f>IF($L114="","",SUMIF('Rekap Order'!$U$2:$U$501,$L114,'Rekap Order'!$O$2:$O$501))</f>
        <v/>
      </c>
      <c r="H114" s="17">
        <f>IF($L114="","",SUMIF('Rekap Order'!$U$2:$U$501,$L114,'Rekap Order'!$R$2:$R$501))</f>
        <v/>
      </c>
      <c r="I114" s="17">
        <f>IF($L114="","",SUMIF('Rekap Order'!$U$2:$U$501,$L114,'Rekap Order'!$L$2:$L$501)+SUMIFS('Rekap Order'!$O$2:$O$501,'Rekap Order'!$U$2:$U$501,$L114,'Rekap Order'!$M$2:$M$501,"&lt;&gt;Lunas"))</f>
        <v/>
      </c>
      <c r="J114" s="31">
        <f>IF($L114="","",IF(I114&lt;=0,"Lunas",IF(F114&gt;0,"DP","Belum bayar")))</f>
        <v/>
      </c>
      <c r="K114" s="31">
        <f>IF($L114="","",IF(I114&lt;=0,"","Halo Kak "&amp;B114&amp;", pesanan jastip kamu sudah siap dikirim. Total pelunasan Rp"&amp;FIXED(I114,0)&amp;" (sisa harga barang + ongkir). Mohon transfer paling lambat "&amp;Trip!$B$7&amp;" hari dan kirim bukti transfernya ya. Terima kasih!"))</f>
        <v/>
      </c>
      <c r="L114" s="9">
        <f>IFERROR(INDEX('Rekap Order'!$U$2:$U$501,MATCH(ROW()-1,'Rekap Order'!$V$2:$V$501,0)),"")</f>
        <v/>
      </c>
    </row>
    <row r="115">
      <c r="A115" s="31">
        <f>IF($L115="","",ROW()-1)</f>
        <v/>
      </c>
      <c r="B115" s="31">
        <f>IF($L115="","",INDEX('Rekap Order'!$C$2:$C$501,MATCH(ROW()-1,'Rekap Order'!$V$2:$V$501,0)))</f>
        <v/>
      </c>
      <c r="C115" s="31">
        <f>IF($L115="","",INDEX('Rekap Order'!$D$2:$D$501,MATCH(ROW()-1,'Rekap Order'!$V$2:$V$501,0))&amp;"")</f>
        <v/>
      </c>
      <c r="D115" s="16">
        <f>IF($L115="","",SUMIF('Rekap Order'!$U$2:$U$501,$L115,'Rekap Order'!$G$2:$G$501))</f>
        <v/>
      </c>
      <c r="E115" s="17">
        <f>IF($L115="","",SUMIF('Rekap Order'!$U$2:$U$501,$L115,'Rekap Order'!$J$2:$J$501))</f>
        <v/>
      </c>
      <c r="F115" s="17">
        <f>IF($L115="","",SUMIF('Rekap Order'!$U$2:$U$501,$L115,'Rekap Order'!$K$2:$K$501))</f>
        <v/>
      </c>
      <c r="G115" s="17">
        <f>IF($L115="","",SUMIF('Rekap Order'!$U$2:$U$501,$L115,'Rekap Order'!$O$2:$O$501))</f>
        <v/>
      </c>
      <c r="H115" s="17">
        <f>IF($L115="","",SUMIF('Rekap Order'!$U$2:$U$501,$L115,'Rekap Order'!$R$2:$R$501))</f>
        <v/>
      </c>
      <c r="I115" s="17">
        <f>IF($L115="","",SUMIF('Rekap Order'!$U$2:$U$501,$L115,'Rekap Order'!$L$2:$L$501)+SUMIFS('Rekap Order'!$O$2:$O$501,'Rekap Order'!$U$2:$U$501,$L115,'Rekap Order'!$M$2:$M$501,"&lt;&gt;Lunas"))</f>
        <v/>
      </c>
      <c r="J115" s="31">
        <f>IF($L115="","",IF(I115&lt;=0,"Lunas",IF(F115&gt;0,"DP","Belum bayar")))</f>
        <v/>
      </c>
      <c r="K115" s="31">
        <f>IF($L115="","",IF(I115&lt;=0,"","Halo Kak "&amp;B115&amp;", pesanan jastip kamu sudah siap dikirim. Total pelunasan Rp"&amp;FIXED(I115,0)&amp;" (sisa harga barang + ongkir). Mohon transfer paling lambat "&amp;Trip!$B$7&amp;" hari dan kirim bukti transfernya ya. Terima kasih!"))</f>
        <v/>
      </c>
      <c r="L115" s="9">
        <f>IFERROR(INDEX('Rekap Order'!$U$2:$U$501,MATCH(ROW()-1,'Rekap Order'!$V$2:$V$501,0)),"")</f>
        <v/>
      </c>
    </row>
    <row r="116">
      <c r="A116" s="31">
        <f>IF($L116="","",ROW()-1)</f>
        <v/>
      </c>
      <c r="B116" s="31">
        <f>IF($L116="","",INDEX('Rekap Order'!$C$2:$C$501,MATCH(ROW()-1,'Rekap Order'!$V$2:$V$501,0)))</f>
        <v/>
      </c>
      <c r="C116" s="31">
        <f>IF($L116="","",INDEX('Rekap Order'!$D$2:$D$501,MATCH(ROW()-1,'Rekap Order'!$V$2:$V$501,0))&amp;"")</f>
        <v/>
      </c>
      <c r="D116" s="16">
        <f>IF($L116="","",SUMIF('Rekap Order'!$U$2:$U$501,$L116,'Rekap Order'!$G$2:$G$501))</f>
        <v/>
      </c>
      <c r="E116" s="17">
        <f>IF($L116="","",SUMIF('Rekap Order'!$U$2:$U$501,$L116,'Rekap Order'!$J$2:$J$501))</f>
        <v/>
      </c>
      <c r="F116" s="17">
        <f>IF($L116="","",SUMIF('Rekap Order'!$U$2:$U$501,$L116,'Rekap Order'!$K$2:$K$501))</f>
        <v/>
      </c>
      <c r="G116" s="17">
        <f>IF($L116="","",SUMIF('Rekap Order'!$U$2:$U$501,$L116,'Rekap Order'!$O$2:$O$501))</f>
        <v/>
      </c>
      <c r="H116" s="17">
        <f>IF($L116="","",SUMIF('Rekap Order'!$U$2:$U$501,$L116,'Rekap Order'!$R$2:$R$501))</f>
        <v/>
      </c>
      <c r="I116" s="17">
        <f>IF($L116="","",SUMIF('Rekap Order'!$U$2:$U$501,$L116,'Rekap Order'!$L$2:$L$501)+SUMIFS('Rekap Order'!$O$2:$O$501,'Rekap Order'!$U$2:$U$501,$L116,'Rekap Order'!$M$2:$M$501,"&lt;&gt;Lunas"))</f>
        <v/>
      </c>
      <c r="J116" s="31">
        <f>IF($L116="","",IF(I116&lt;=0,"Lunas",IF(F116&gt;0,"DP","Belum bayar")))</f>
        <v/>
      </c>
      <c r="K116" s="31">
        <f>IF($L116="","",IF(I116&lt;=0,"","Halo Kak "&amp;B116&amp;", pesanan jastip kamu sudah siap dikirim. Total pelunasan Rp"&amp;FIXED(I116,0)&amp;" (sisa harga barang + ongkir). Mohon transfer paling lambat "&amp;Trip!$B$7&amp;" hari dan kirim bukti transfernya ya. Terima kasih!"))</f>
        <v/>
      </c>
      <c r="L116" s="9">
        <f>IFERROR(INDEX('Rekap Order'!$U$2:$U$501,MATCH(ROW()-1,'Rekap Order'!$V$2:$V$501,0)),"")</f>
        <v/>
      </c>
    </row>
    <row r="117">
      <c r="A117" s="31">
        <f>IF($L117="","",ROW()-1)</f>
        <v/>
      </c>
      <c r="B117" s="31">
        <f>IF($L117="","",INDEX('Rekap Order'!$C$2:$C$501,MATCH(ROW()-1,'Rekap Order'!$V$2:$V$501,0)))</f>
        <v/>
      </c>
      <c r="C117" s="31">
        <f>IF($L117="","",INDEX('Rekap Order'!$D$2:$D$501,MATCH(ROW()-1,'Rekap Order'!$V$2:$V$501,0))&amp;"")</f>
        <v/>
      </c>
      <c r="D117" s="16">
        <f>IF($L117="","",SUMIF('Rekap Order'!$U$2:$U$501,$L117,'Rekap Order'!$G$2:$G$501))</f>
        <v/>
      </c>
      <c r="E117" s="17">
        <f>IF($L117="","",SUMIF('Rekap Order'!$U$2:$U$501,$L117,'Rekap Order'!$J$2:$J$501))</f>
        <v/>
      </c>
      <c r="F117" s="17">
        <f>IF($L117="","",SUMIF('Rekap Order'!$U$2:$U$501,$L117,'Rekap Order'!$K$2:$K$501))</f>
        <v/>
      </c>
      <c r="G117" s="17">
        <f>IF($L117="","",SUMIF('Rekap Order'!$U$2:$U$501,$L117,'Rekap Order'!$O$2:$O$501))</f>
        <v/>
      </c>
      <c r="H117" s="17">
        <f>IF($L117="","",SUMIF('Rekap Order'!$U$2:$U$501,$L117,'Rekap Order'!$R$2:$R$501))</f>
        <v/>
      </c>
      <c r="I117" s="17">
        <f>IF($L117="","",SUMIF('Rekap Order'!$U$2:$U$501,$L117,'Rekap Order'!$L$2:$L$501)+SUMIFS('Rekap Order'!$O$2:$O$501,'Rekap Order'!$U$2:$U$501,$L117,'Rekap Order'!$M$2:$M$501,"&lt;&gt;Lunas"))</f>
        <v/>
      </c>
      <c r="J117" s="31">
        <f>IF($L117="","",IF(I117&lt;=0,"Lunas",IF(F117&gt;0,"DP","Belum bayar")))</f>
        <v/>
      </c>
      <c r="K117" s="31">
        <f>IF($L117="","",IF(I117&lt;=0,"","Halo Kak "&amp;B117&amp;", pesanan jastip kamu sudah siap dikirim. Total pelunasan Rp"&amp;FIXED(I117,0)&amp;" (sisa harga barang + ongkir). Mohon transfer paling lambat "&amp;Trip!$B$7&amp;" hari dan kirim bukti transfernya ya. Terima kasih!"))</f>
        <v/>
      </c>
      <c r="L117" s="9">
        <f>IFERROR(INDEX('Rekap Order'!$U$2:$U$501,MATCH(ROW()-1,'Rekap Order'!$V$2:$V$501,0)),"")</f>
        <v/>
      </c>
    </row>
    <row r="118">
      <c r="A118" s="31">
        <f>IF($L118="","",ROW()-1)</f>
        <v/>
      </c>
      <c r="B118" s="31">
        <f>IF($L118="","",INDEX('Rekap Order'!$C$2:$C$501,MATCH(ROW()-1,'Rekap Order'!$V$2:$V$501,0)))</f>
        <v/>
      </c>
      <c r="C118" s="31">
        <f>IF($L118="","",INDEX('Rekap Order'!$D$2:$D$501,MATCH(ROW()-1,'Rekap Order'!$V$2:$V$501,0))&amp;"")</f>
        <v/>
      </c>
      <c r="D118" s="16">
        <f>IF($L118="","",SUMIF('Rekap Order'!$U$2:$U$501,$L118,'Rekap Order'!$G$2:$G$501))</f>
        <v/>
      </c>
      <c r="E118" s="17">
        <f>IF($L118="","",SUMIF('Rekap Order'!$U$2:$U$501,$L118,'Rekap Order'!$J$2:$J$501))</f>
        <v/>
      </c>
      <c r="F118" s="17">
        <f>IF($L118="","",SUMIF('Rekap Order'!$U$2:$U$501,$L118,'Rekap Order'!$K$2:$K$501))</f>
        <v/>
      </c>
      <c r="G118" s="17">
        <f>IF($L118="","",SUMIF('Rekap Order'!$U$2:$U$501,$L118,'Rekap Order'!$O$2:$O$501))</f>
        <v/>
      </c>
      <c r="H118" s="17">
        <f>IF($L118="","",SUMIF('Rekap Order'!$U$2:$U$501,$L118,'Rekap Order'!$R$2:$R$501))</f>
        <v/>
      </c>
      <c r="I118" s="17">
        <f>IF($L118="","",SUMIF('Rekap Order'!$U$2:$U$501,$L118,'Rekap Order'!$L$2:$L$501)+SUMIFS('Rekap Order'!$O$2:$O$501,'Rekap Order'!$U$2:$U$501,$L118,'Rekap Order'!$M$2:$M$501,"&lt;&gt;Lunas"))</f>
        <v/>
      </c>
      <c r="J118" s="31">
        <f>IF($L118="","",IF(I118&lt;=0,"Lunas",IF(F118&gt;0,"DP","Belum bayar")))</f>
        <v/>
      </c>
      <c r="K118" s="31">
        <f>IF($L118="","",IF(I118&lt;=0,"","Halo Kak "&amp;B118&amp;", pesanan jastip kamu sudah siap dikirim. Total pelunasan Rp"&amp;FIXED(I118,0)&amp;" (sisa harga barang + ongkir). Mohon transfer paling lambat "&amp;Trip!$B$7&amp;" hari dan kirim bukti transfernya ya. Terima kasih!"))</f>
        <v/>
      </c>
      <c r="L118" s="9">
        <f>IFERROR(INDEX('Rekap Order'!$U$2:$U$501,MATCH(ROW()-1,'Rekap Order'!$V$2:$V$501,0)),"")</f>
        <v/>
      </c>
    </row>
    <row r="119">
      <c r="A119" s="31">
        <f>IF($L119="","",ROW()-1)</f>
        <v/>
      </c>
      <c r="B119" s="31">
        <f>IF($L119="","",INDEX('Rekap Order'!$C$2:$C$501,MATCH(ROW()-1,'Rekap Order'!$V$2:$V$501,0)))</f>
        <v/>
      </c>
      <c r="C119" s="31">
        <f>IF($L119="","",INDEX('Rekap Order'!$D$2:$D$501,MATCH(ROW()-1,'Rekap Order'!$V$2:$V$501,0))&amp;"")</f>
        <v/>
      </c>
      <c r="D119" s="16">
        <f>IF($L119="","",SUMIF('Rekap Order'!$U$2:$U$501,$L119,'Rekap Order'!$G$2:$G$501))</f>
        <v/>
      </c>
      <c r="E119" s="17">
        <f>IF($L119="","",SUMIF('Rekap Order'!$U$2:$U$501,$L119,'Rekap Order'!$J$2:$J$501))</f>
        <v/>
      </c>
      <c r="F119" s="17">
        <f>IF($L119="","",SUMIF('Rekap Order'!$U$2:$U$501,$L119,'Rekap Order'!$K$2:$K$501))</f>
        <v/>
      </c>
      <c r="G119" s="17">
        <f>IF($L119="","",SUMIF('Rekap Order'!$U$2:$U$501,$L119,'Rekap Order'!$O$2:$O$501))</f>
        <v/>
      </c>
      <c r="H119" s="17">
        <f>IF($L119="","",SUMIF('Rekap Order'!$U$2:$U$501,$L119,'Rekap Order'!$R$2:$R$501))</f>
        <v/>
      </c>
      <c r="I119" s="17">
        <f>IF($L119="","",SUMIF('Rekap Order'!$U$2:$U$501,$L119,'Rekap Order'!$L$2:$L$501)+SUMIFS('Rekap Order'!$O$2:$O$501,'Rekap Order'!$U$2:$U$501,$L119,'Rekap Order'!$M$2:$M$501,"&lt;&gt;Lunas"))</f>
        <v/>
      </c>
      <c r="J119" s="31">
        <f>IF($L119="","",IF(I119&lt;=0,"Lunas",IF(F119&gt;0,"DP","Belum bayar")))</f>
        <v/>
      </c>
      <c r="K119" s="31">
        <f>IF($L119="","",IF(I119&lt;=0,"","Halo Kak "&amp;B119&amp;", pesanan jastip kamu sudah siap dikirim. Total pelunasan Rp"&amp;FIXED(I119,0)&amp;" (sisa harga barang + ongkir). Mohon transfer paling lambat "&amp;Trip!$B$7&amp;" hari dan kirim bukti transfernya ya. Terima kasih!"))</f>
        <v/>
      </c>
      <c r="L119" s="9">
        <f>IFERROR(INDEX('Rekap Order'!$U$2:$U$501,MATCH(ROW()-1,'Rekap Order'!$V$2:$V$501,0)),"")</f>
        <v/>
      </c>
    </row>
    <row r="120">
      <c r="A120" s="31">
        <f>IF($L120="","",ROW()-1)</f>
        <v/>
      </c>
      <c r="B120" s="31">
        <f>IF($L120="","",INDEX('Rekap Order'!$C$2:$C$501,MATCH(ROW()-1,'Rekap Order'!$V$2:$V$501,0)))</f>
        <v/>
      </c>
      <c r="C120" s="31">
        <f>IF($L120="","",INDEX('Rekap Order'!$D$2:$D$501,MATCH(ROW()-1,'Rekap Order'!$V$2:$V$501,0))&amp;"")</f>
        <v/>
      </c>
      <c r="D120" s="16">
        <f>IF($L120="","",SUMIF('Rekap Order'!$U$2:$U$501,$L120,'Rekap Order'!$G$2:$G$501))</f>
        <v/>
      </c>
      <c r="E120" s="17">
        <f>IF($L120="","",SUMIF('Rekap Order'!$U$2:$U$501,$L120,'Rekap Order'!$J$2:$J$501))</f>
        <v/>
      </c>
      <c r="F120" s="17">
        <f>IF($L120="","",SUMIF('Rekap Order'!$U$2:$U$501,$L120,'Rekap Order'!$K$2:$K$501))</f>
        <v/>
      </c>
      <c r="G120" s="17">
        <f>IF($L120="","",SUMIF('Rekap Order'!$U$2:$U$501,$L120,'Rekap Order'!$O$2:$O$501))</f>
        <v/>
      </c>
      <c r="H120" s="17">
        <f>IF($L120="","",SUMIF('Rekap Order'!$U$2:$U$501,$L120,'Rekap Order'!$R$2:$R$501))</f>
        <v/>
      </c>
      <c r="I120" s="17">
        <f>IF($L120="","",SUMIF('Rekap Order'!$U$2:$U$501,$L120,'Rekap Order'!$L$2:$L$501)+SUMIFS('Rekap Order'!$O$2:$O$501,'Rekap Order'!$U$2:$U$501,$L120,'Rekap Order'!$M$2:$M$501,"&lt;&gt;Lunas"))</f>
        <v/>
      </c>
      <c r="J120" s="31">
        <f>IF($L120="","",IF(I120&lt;=0,"Lunas",IF(F120&gt;0,"DP","Belum bayar")))</f>
        <v/>
      </c>
      <c r="K120" s="31">
        <f>IF($L120="","",IF(I120&lt;=0,"","Halo Kak "&amp;B120&amp;", pesanan jastip kamu sudah siap dikirim. Total pelunasan Rp"&amp;FIXED(I120,0)&amp;" (sisa harga barang + ongkir). Mohon transfer paling lambat "&amp;Trip!$B$7&amp;" hari dan kirim bukti transfernya ya. Terima kasih!"))</f>
        <v/>
      </c>
      <c r="L120" s="9">
        <f>IFERROR(INDEX('Rekap Order'!$U$2:$U$501,MATCH(ROW()-1,'Rekap Order'!$V$2:$V$501,0)),"")</f>
        <v/>
      </c>
    </row>
    <row r="121">
      <c r="A121" s="31">
        <f>IF($L121="","",ROW()-1)</f>
        <v/>
      </c>
      <c r="B121" s="31">
        <f>IF($L121="","",INDEX('Rekap Order'!$C$2:$C$501,MATCH(ROW()-1,'Rekap Order'!$V$2:$V$501,0)))</f>
        <v/>
      </c>
      <c r="C121" s="31">
        <f>IF($L121="","",INDEX('Rekap Order'!$D$2:$D$501,MATCH(ROW()-1,'Rekap Order'!$V$2:$V$501,0))&amp;"")</f>
        <v/>
      </c>
      <c r="D121" s="16">
        <f>IF($L121="","",SUMIF('Rekap Order'!$U$2:$U$501,$L121,'Rekap Order'!$G$2:$G$501))</f>
        <v/>
      </c>
      <c r="E121" s="17">
        <f>IF($L121="","",SUMIF('Rekap Order'!$U$2:$U$501,$L121,'Rekap Order'!$J$2:$J$501))</f>
        <v/>
      </c>
      <c r="F121" s="17">
        <f>IF($L121="","",SUMIF('Rekap Order'!$U$2:$U$501,$L121,'Rekap Order'!$K$2:$K$501))</f>
        <v/>
      </c>
      <c r="G121" s="17">
        <f>IF($L121="","",SUMIF('Rekap Order'!$U$2:$U$501,$L121,'Rekap Order'!$O$2:$O$501))</f>
        <v/>
      </c>
      <c r="H121" s="17">
        <f>IF($L121="","",SUMIF('Rekap Order'!$U$2:$U$501,$L121,'Rekap Order'!$R$2:$R$501))</f>
        <v/>
      </c>
      <c r="I121" s="17">
        <f>IF($L121="","",SUMIF('Rekap Order'!$U$2:$U$501,$L121,'Rekap Order'!$L$2:$L$501)+SUMIFS('Rekap Order'!$O$2:$O$501,'Rekap Order'!$U$2:$U$501,$L121,'Rekap Order'!$M$2:$M$501,"&lt;&gt;Lunas"))</f>
        <v/>
      </c>
      <c r="J121" s="31">
        <f>IF($L121="","",IF(I121&lt;=0,"Lunas",IF(F121&gt;0,"DP","Belum bayar")))</f>
        <v/>
      </c>
      <c r="K121" s="31">
        <f>IF($L121="","",IF(I121&lt;=0,"","Halo Kak "&amp;B121&amp;", pesanan jastip kamu sudah siap dikirim. Total pelunasan Rp"&amp;FIXED(I121,0)&amp;" (sisa harga barang + ongkir). Mohon transfer paling lambat "&amp;Trip!$B$7&amp;" hari dan kirim bukti transfernya ya. Terima kasih!"))</f>
        <v/>
      </c>
      <c r="L121" s="9">
        <f>IFERROR(INDEX('Rekap Order'!$U$2:$U$501,MATCH(ROW()-1,'Rekap Order'!$V$2:$V$501,0)),"")</f>
        <v/>
      </c>
    </row>
    <row r="122">
      <c r="A122" s="31">
        <f>IF($L122="","",ROW()-1)</f>
        <v/>
      </c>
      <c r="B122" s="31">
        <f>IF($L122="","",INDEX('Rekap Order'!$C$2:$C$501,MATCH(ROW()-1,'Rekap Order'!$V$2:$V$501,0)))</f>
        <v/>
      </c>
      <c r="C122" s="31">
        <f>IF($L122="","",INDEX('Rekap Order'!$D$2:$D$501,MATCH(ROW()-1,'Rekap Order'!$V$2:$V$501,0))&amp;"")</f>
        <v/>
      </c>
      <c r="D122" s="16">
        <f>IF($L122="","",SUMIF('Rekap Order'!$U$2:$U$501,$L122,'Rekap Order'!$G$2:$G$501))</f>
        <v/>
      </c>
      <c r="E122" s="17">
        <f>IF($L122="","",SUMIF('Rekap Order'!$U$2:$U$501,$L122,'Rekap Order'!$J$2:$J$501))</f>
        <v/>
      </c>
      <c r="F122" s="17">
        <f>IF($L122="","",SUMIF('Rekap Order'!$U$2:$U$501,$L122,'Rekap Order'!$K$2:$K$501))</f>
        <v/>
      </c>
      <c r="G122" s="17">
        <f>IF($L122="","",SUMIF('Rekap Order'!$U$2:$U$501,$L122,'Rekap Order'!$O$2:$O$501))</f>
        <v/>
      </c>
      <c r="H122" s="17">
        <f>IF($L122="","",SUMIF('Rekap Order'!$U$2:$U$501,$L122,'Rekap Order'!$R$2:$R$501))</f>
        <v/>
      </c>
      <c r="I122" s="17">
        <f>IF($L122="","",SUMIF('Rekap Order'!$U$2:$U$501,$L122,'Rekap Order'!$L$2:$L$501)+SUMIFS('Rekap Order'!$O$2:$O$501,'Rekap Order'!$U$2:$U$501,$L122,'Rekap Order'!$M$2:$M$501,"&lt;&gt;Lunas"))</f>
        <v/>
      </c>
      <c r="J122" s="31">
        <f>IF($L122="","",IF(I122&lt;=0,"Lunas",IF(F122&gt;0,"DP","Belum bayar")))</f>
        <v/>
      </c>
      <c r="K122" s="31">
        <f>IF($L122="","",IF(I122&lt;=0,"","Halo Kak "&amp;B122&amp;", pesanan jastip kamu sudah siap dikirim. Total pelunasan Rp"&amp;FIXED(I122,0)&amp;" (sisa harga barang + ongkir). Mohon transfer paling lambat "&amp;Trip!$B$7&amp;" hari dan kirim bukti transfernya ya. Terima kasih!"))</f>
        <v/>
      </c>
      <c r="L122" s="9">
        <f>IFERROR(INDEX('Rekap Order'!$U$2:$U$501,MATCH(ROW()-1,'Rekap Order'!$V$2:$V$501,0)),"")</f>
        <v/>
      </c>
    </row>
    <row r="123">
      <c r="A123" s="31">
        <f>IF($L123="","",ROW()-1)</f>
        <v/>
      </c>
      <c r="B123" s="31">
        <f>IF($L123="","",INDEX('Rekap Order'!$C$2:$C$501,MATCH(ROW()-1,'Rekap Order'!$V$2:$V$501,0)))</f>
        <v/>
      </c>
      <c r="C123" s="31">
        <f>IF($L123="","",INDEX('Rekap Order'!$D$2:$D$501,MATCH(ROW()-1,'Rekap Order'!$V$2:$V$501,0))&amp;"")</f>
        <v/>
      </c>
      <c r="D123" s="16">
        <f>IF($L123="","",SUMIF('Rekap Order'!$U$2:$U$501,$L123,'Rekap Order'!$G$2:$G$501))</f>
        <v/>
      </c>
      <c r="E123" s="17">
        <f>IF($L123="","",SUMIF('Rekap Order'!$U$2:$U$501,$L123,'Rekap Order'!$J$2:$J$501))</f>
        <v/>
      </c>
      <c r="F123" s="17">
        <f>IF($L123="","",SUMIF('Rekap Order'!$U$2:$U$501,$L123,'Rekap Order'!$K$2:$K$501))</f>
        <v/>
      </c>
      <c r="G123" s="17">
        <f>IF($L123="","",SUMIF('Rekap Order'!$U$2:$U$501,$L123,'Rekap Order'!$O$2:$O$501))</f>
        <v/>
      </c>
      <c r="H123" s="17">
        <f>IF($L123="","",SUMIF('Rekap Order'!$U$2:$U$501,$L123,'Rekap Order'!$R$2:$R$501))</f>
        <v/>
      </c>
      <c r="I123" s="17">
        <f>IF($L123="","",SUMIF('Rekap Order'!$U$2:$U$501,$L123,'Rekap Order'!$L$2:$L$501)+SUMIFS('Rekap Order'!$O$2:$O$501,'Rekap Order'!$U$2:$U$501,$L123,'Rekap Order'!$M$2:$M$501,"&lt;&gt;Lunas"))</f>
        <v/>
      </c>
      <c r="J123" s="31">
        <f>IF($L123="","",IF(I123&lt;=0,"Lunas",IF(F123&gt;0,"DP","Belum bayar")))</f>
        <v/>
      </c>
      <c r="K123" s="31">
        <f>IF($L123="","",IF(I123&lt;=0,"","Halo Kak "&amp;B123&amp;", pesanan jastip kamu sudah siap dikirim. Total pelunasan Rp"&amp;FIXED(I123,0)&amp;" (sisa harga barang + ongkir). Mohon transfer paling lambat "&amp;Trip!$B$7&amp;" hari dan kirim bukti transfernya ya. Terima kasih!"))</f>
        <v/>
      </c>
      <c r="L123" s="9">
        <f>IFERROR(INDEX('Rekap Order'!$U$2:$U$501,MATCH(ROW()-1,'Rekap Order'!$V$2:$V$501,0)),"")</f>
        <v/>
      </c>
    </row>
    <row r="124">
      <c r="A124" s="31">
        <f>IF($L124="","",ROW()-1)</f>
        <v/>
      </c>
      <c r="B124" s="31">
        <f>IF($L124="","",INDEX('Rekap Order'!$C$2:$C$501,MATCH(ROW()-1,'Rekap Order'!$V$2:$V$501,0)))</f>
        <v/>
      </c>
      <c r="C124" s="31">
        <f>IF($L124="","",INDEX('Rekap Order'!$D$2:$D$501,MATCH(ROW()-1,'Rekap Order'!$V$2:$V$501,0))&amp;"")</f>
        <v/>
      </c>
      <c r="D124" s="16">
        <f>IF($L124="","",SUMIF('Rekap Order'!$U$2:$U$501,$L124,'Rekap Order'!$G$2:$G$501))</f>
        <v/>
      </c>
      <c r="E124" s="17">
        <f>IF($L124="","",SUMIF('Rekap Order'!$U$2:$U$501,$L124,'Rekap Order'!$J$2:$J$501))</f>
        <v/>
      </c>
      <c r="F124" s="17">
        <f>IF($L124="","",SUMIF('Rekap Order'!$U$2:$U$501,$L124,'Rekap Order'!$K$2:$K$501))</f>
        <v/>
      </c>
      <c r="G124" s="17">
        <f>IF($L124="","",SUMIF('Rekap Order'!$U$2:$U$501,$L124,'Rekap Order'!$O$2:$O$501))</f>
        <v/>
      </c>
      <c r="H124" s="17">
        <f>IF($L124="","",SUMIF('Rekap Order'!$U$2:$U$501,$L124,'Rekap Order'!$R$2:$R$501))</f>
        <v/>
      </c>
      <c r="I124" s="17">
        <f>IF($L124="","",SUMIF('Rekap Order'!$U$2:$U$501,$L124,'Rekap Order'!$L$2:$L$501)+SUMIFS('Rekap Order'!$O$2:$O$501,'Rekap Order'!$U$2:$U$501,$L124,'Rekap Order'!$M$2:$M$501,"&lt;&gt;Lunas"))</f>
        <v/>
      </c>
      <c r="J124" s="31">
        <f>IF($L124="","",IF(I124&lt;=0,"Lunas",IF(F124&gt;0,"DP","Belum bayar")))</f>
        <v/>
      </c>
      <c r="K124" s="31">
        <f>IF($L124="","",IF(I124&lt;=0,"","Halo Kak "&amp;B124&amp;", pesanan jastip kamu sudah siap dikirim. Total pelunasan Rp"&amp;FIXED(I124,0)&amp;" (sisa harga barang + ongkir). Mohon transfer paling lambat "&amp;Trip!$B$7&amp;" hari dan kirim bukti transfernya ya. Terima kasih!"))</f>
        <v/>
      </c>
      <c r="L124" s="9">
        <f>IFERROR(INDEX('Rekap Order'!$U$2:$U$501,MATCH(ROW()-1,'Rekap Order'!$V$2:$V$501,0)),"")</f>
        <v/>
      </c>
    </row>
    <row r="125">
      <c r="A125" s="31">
        <f>IF($L125="","",ROW()-1)</f>
        <v/>
      </c>
      <c r="B125" s="31">
        <f>IF($L125="","",INDEX('Rekap Order'!$C$2:$C$501,MATCH(ROW()-1,'Rekap Order'!$V$2:$V$501,0)))</f>
        <v/>
      </c>
      <c r="C125" s="31">
        <f>IF($L125="","",INDEX('Rekap Order'!$D$2:$D$501,MATCH(ROW()-1,'Rekap Order'!$V$2:$V$501,0))&amp;"")</f>
        <v/>
      </c>
      <c r="D125" s="16">
        <f>IF($L125="","",SUMIF('Rekap Order'!$U$2:$U$501,$L125,'Rekap Order'!$G$2:$G$501))</f>
        <v/>
      </c>
      <c r="E125" s="17">
        <f>IF($L125="","",SUMIF('Rekap Order'!$U$2:$U$501,$L125,'Rekap Order'!$J$2:$J$501))</f>
        <v/>
      </c>
      <c r="F125" s="17">
        <f>IF($L125="","",SUMIF('Rekap Order'!$U$2:$U$501,$L125,'Rekap Order'!$K$2:$K$501))</f>
        <v/>
      </c>
      <c r="G125" s="17">
        <f>IF($L125="","",SUMIF('Rekap Order'!$U$2:$U$501,$L125,'Rekap Order'!$O$2:$O$501))</f>
        <v/>
      </c>
      <c r="H125" s="17">
        <f>IF($L125="","",SUMIF('Rekap Order'!$U$2:$U$501,$L125,'Rekap Order'!$R$2:$R$501))</f>
        <v/>
      </c>
      <c r="I125" s="17">
        <f>IF($L125="","",SUMIF('Rekap Order'!$U$2:$U$501,$L125,'Rekap Order'!$L$2:$L$501)+SUMIFS('Rekap Order'!$O$2:$O$501,'Rekap Order'!$U$2:$U$501,$L125,'Rekap Order'!$M$2:$M$501,"&lt;&gt;Lunas"))</f>
        <v/>
      </c>
      <c r="J125" s="31">
        <f>IF($L125="","",IF(I125&lt;=0,"Lunas",IF(F125&gt;0,"DP","Belum bayar")))</f>
        <v/>
      </c>
      <c r="K125" s="31">
        <f>IF($L125="","",IF(I125&lt;=0,"","Halo Kak "&amp;B125&amp;", pesanan jastip kamu sudah siap dikirim. Total pelunasan Rp"&amp;FIXED(I125,0)&amp;" (sisa harga barang + ongkir). Mohon transfer paling lambat "&amp;Trip!$B$7&amp;" hari dan kirim bukti transfernya ya. Terima kasih!"))</f>
        <v/>
      </c>
      <c r="L125" s="9">
        <f>IFERROR(INDEX('Rekap Order'!$U$2:$U$501,MATCH(ROW()-1,'Rekap Order'!$V$2:$V$501,0)),"")</f>
        <v/>
      </c>
    </row>
    <row r="126">
      <c r="A126" s="31">
        <f>IF($L126="","",ROW()-1)</f>
        <v/>
      </c>
      <c r="B126" s="31">
        <f>IF($L126="","",INDEX('Rekap Order'!$C$2:$C$501,MATCH(ROW()-1,'Rekap Order'!$V$2:$V$501,0)))</f>
        <v/>
      </c>
      <c r="C126" s="31">
        <f>IF($L126="","",INDEX('Rekap Order'!$D$2:$D$501,MATCH(ROW()-1,'Rekap Order'!$V$2:$V$501,0))&amp;"")</f>
        <v/>
      </c>
      <c r="D126" s="16">
        <f>IF($L126="","",SUMIF('Rekap Order'!$U$2:$U$501,$L126,'Rekap Order'!$G$2:$G$501))</f>
        <v/>
      </c>
      <c r="E126" s="17">
        <f>IF($L126="","",SUMIF('Rekap Order'!$U$2:$U$501,$L126,'Rekap Order'!$J$2:$J$501))</f>
        <v/>
      </c>
      <c r="F126" s="17">
        <f>IF($L126="","",SUMIF('Rekap Order'!$U$2:$U$501,$L126,'Rekap Order'!$K$2:$K$501))</f>
        <v/>
      </c>
      <c r="G126" s="17">
        <f>IF($L126="","",SUMIF('Rekap Order'!$U$2:$U$501,$L126,'Rekap Order'!$O$2:$O$501))</f>
        <v/>
      </c>
      <c r="H126" s="17">
        <f>IF($L126="","",SUMIF('Rekap Order'!$U$2:$U$501,$L126,'Rekap Order'!$R$2:$R$501))</f>
        <v/>
      </c>
      <c r="I126" s="17">
        <f>IF($L126="","",SUMIF('Rekap Order'!$U$2:$U$501,$L126,'Rekap Order'!$L$2:$L$501)+SUMIFS('Rekap Order'!$O$2:$O$501,'Rekap Order'!$U$2:$U$501,$L126,'Rekap Order'!$M$2:$M$501,"&lt;&gt;Lunas"))</f>
        <v/>
      </c>
      <c r="J126" s="31">
        <f>IF($L126="","",IF(I126&lt;=0,"Lunas",IF(F126&gt;0,"DP","Belum bayar")))</f>
        <v/>
      </c>
      <c r="K126" s="31">
        <f>IF($L126="","",IF(I126&lt;=0,"","Halo Kak "&amp;B126&amp;", pesanan jastip kamu sudah siap dikirim. Total pelunasan Rp"&amp;FIXED(I126,0)&amp;" (sisa harga barang + ongkir). Mohon transfer paling lambat "&amp;Trip!$B$7&amp;" hari dan kirim bukti transfernya ya. Terima kasih!"))</f>
        <v/>
      </c>
      <c r="L126" s="9">
        <f>IFERROR(INDEX('Rekap Order'!$U$2:$U$501,MATCH(ROW()-1,'Rekap Order'!$V$2:$V$501,0)),"")</f>
        <v/>
      </c>
    </row>
    <row r="127">
      <c r="A127" s="31">
        <f>IF($L127="","",ROW()-1)</f>
        <v/>
      </c>
      <c r="B127" s="31">
        <f>IF($L127="","",INDEX('Rekap Order'!$C$2:$C$501,MATCH(ROW()-1,'Rekap Order'!$V$2:$V$501,0)))</f>
        <v/>
      </c>
      <c r="C127" s="31">
        <f>IF($L127="","",INDEX('Rekap Order'!$D$2:$D$501,MATCH(ROW()-1,'Rekap Order'!$V$2:$V$501,0))&amp;"")</f>
        <v/>
      </c>
      <c r="D127" s="16">
        <f>IF($L127="","",SUMIF('Rekap Order'!$U$2:$U$501,$L127,'Rekap Order'!$G$2:$G$501))</f>
        <v/>
      </c>
      <c r="E127" s="17">
        <f>IF($L127="","",SUMIF('Rekap Order'!$U$2:$U$501,$L127,'Rekap Order'!$J$2:$J$501))</f>
        <v/>
      </c>
      <c r="F127" s="17">
        <f>IF($L127="","",SUMIF('Rekap Order'!$U$2:$U$501,$L127,'Rekap Order'!$K$2:$K$501))</f>
        <v/>
      </c>
      <c r="G127" s="17">
        <f>IF($L127="","",SUMIF('Rekap Order'!$U$2:$U$501,$L127,'Rekap Order'!$O$2:$O$501))</f>
        <v/>
      </c>
      <c r="H127" s="17">
        <f>IF($L127="","",SUMIF('Rekap Order'!$U$2:$U$501,$L127,'Rekap Order'!$R$2:$R$501))</f>
        <v/>
      </c>
      <c r="I127" s="17">
        <f>IF($L127="","",SUMIF('Rekap Order'!$U$2:$U$501,$L127,'Rekap Order'!$L$2:$L$501)+SUMIFS('Rekap Order'!$O$2:$O$501,'Rekap Order'!$U$2:$U$501,$L127,'Rekap Order'!$M$2:$M$501,"&lt;&gt;Lunas"))</f>
        <v/>
      </c>
      <c r="J127" s="31">
        <f>IF($L127="","",IF(I127&lt;=0,"Lunas",IF(F127&gt;0,"DP","Belum bayar")))</f>
        <v/>
      </c>
      <c r="K127" s="31">
        <f>IF($L127="","",IF(I127&lt;=0,"","Halo Kak "&amp;B127&amp;", pesanan jastip kamu sudah siap dikirim. Total pelunasan Rp"&amp;FIXED(I127,0)&amp;" (sisa harga barang + ongkir). Mohon transfer paling lambat "&amp;Trip!$B$7&amp;" hari dan kirim bukti transfernya ya. Terima kasih!"))</f>
        <v/>
      </c>
      <c r="L127" s="9">
        <f>IFERROR(INDEX('Rekap Order'!$U$2:$U$501,MATCH(ROW()-1,'Rekap Order'!$V$2:$V$501,0)),"")</f>
        <v/>
      </c>
    </row>
    <row r="128">
      <c r="A128" s="31">
        <f>IF($L128="","",ROW()-1)</f>
        <v/>
      </c>
      <c r="B128" s="31">
        <f>IF($L128="","",INDEX('Rekap Order'!$C$2:$C$501,MATCH(ROW()-1,'Rekap Order'!$V$2:$V$501,0)))</f>
        <v/>
      </c>
      <c r="C128" s="31">
        <f>IF($L128="","",INDEX('Rekap Order'!$D$2:$D$501,MATCH(ROW()-1,'Rekap Order'!$V$2:$V$501,0))&amp;"")</f>
        <v/>
      </c>
      <c r="D128" s="16">
        <f>IF($L128="","",SUMIF('Rekap Order'!$U$2:$U$501,$L128,'Rekap Order'!$G$2:$G$501))</f>
        <v/>
      </c>
      <c r="E128" s="17">
        <f>IF($L128="","",SUMIF('Rekap Order'!$U$2:$U$501,$L128,'Rekap Order'!$J$2:$J$501))</f>
        <v/>
      </c>
      <c r="F128" s="17">
        <f>IF($L128="","",SUMIF('Rekap Order'!$U$2:$U$501,$L128,'Rekap Order'!$K$2:$K$501))</f>
        <v/>
      </c>
      <c r="G128" s="17">
        <f>IF($L128="","",SUMIF('Rekap Order'!$U$2:$U$501,$L128,'Rekap Order'!$O$2:$O$501))</f>
        <v/>
      </c>
      <c r="H128" s="17">
        <f>IF($L128="","",SUMIF('Rekap Order'!$U$2:$U$501,$L128,'Rekap Order'!$R$2:$R$501))</f>
        <v/>
      </c>
      <c r="I128" s="17">
        <f>IF($L128="","",SUMIF('Rekap Order'!$U$2:$U$501,$L128,'Rekap Order'!$L$2:$L$501)+SUMIFS('Rekap Order'!$O$2:$O$501,'Rekap Order'!$U$2:$U$501,$L128,'Rekap Order'!$M$2:$M$501,"&lt;&gt;Lunas"))</f>
        <v/>
      </c>
      <c r="J128" s="31">
        <f>IF($L128="","",IF(I128&lt;=0,"Lunas",IF(F128&gt;0,"DP","Belum bayar")))</f>
        <v/>
      </c>
      <c r="K128" s="31">
        <f>IF($L128="","",IF(I128&lt;=0,"","Halo Kak "&amp;B128&amp;", pesanan jastip kamu sudah siap dikirim. Total pelunasan Rp"&amp;FIXED(I128,0)&amp;" (sisa harga barang + ongkir). Mohon transfer paling lambat "&amp;Trip!$B$7&amp;" hari dan kirim bukti transfernya ya. Terima kasih!"))</f>
        <v/>
      </c>
      <c r="L128" s="9">
        <f>IFERROR(INDEX('Rekap Order'!$U$2:$U$501,MATCH(ROW()-1,'Rekap Order'!$V$2:$V$501,0)),"")</f>
        <v/>
      </c>
    </row>
    <row r="129">
      <c r="A129" s="31">
        <f>IF($L129="","",ROW()-1)</f>
        <v/>
      </c>
      <c r="B129" s="31">
        <f>IF($L129="","",INDEX('Rekap Order'!$C$2:$C$501,MATCH(ROW()-1,'Rekap Order'!$V$2:$V$501,0)))</f>
        <v/>
      </c>
      <c r="C129" s="31">
        <f>IF($L129="","",INDEX('Rekap Order'!$D$2:$D$501,MATCH(ROW()-1,'Rekap Order'!$V$2:$V$501,0))&amp;"")</f>
        <v/>
      </c>
      <c r="D129" s="16">
        <f>IF($L129="","",SUMIF('Rekap Order'!$U$2:$U$501,$L129,'Rekap Order'!$G$2:$G$501))</f>
        <v/>
      </c>
      <c r="E129" s="17">
        <f>IF($L129="","",SUMIF('Rekap Order'!$U$2:$U$501,$L129,'Rekap Order'!$J$2:$J$501))</f>
        <v/>
      </c>
      <c r="F129" s="17">
        <f>IF($L129="","",SUMIF('Rekap Order'!$U$2:$U$501,$L129,'Rekap Order'!$K$2:$K$501))</f>
        <v/>
      </c>
      <c r="G129" s="17">
        <f>IF($L129="","",SUMIF('Rekap Order'!$U$2:$U$501,$L129,'Rekap Order'!$O$2:$O$501))</f>
        <v/>
      </c>
      <c r="H129" s="17">
        <f>IF($L129="","",SUMIF('Rekap Order'!$U$2:$U$501,$L129,'Rekap Order'!$R$2:$R$501))</f>
        <v/>
      </c>
      <c r="I129" s="17">
        <f>IF($L129="","",SUMIF('Rekap Order'!$U$2:$U$501,$L129,'Rekap Order'!$L$2:$L$501)+SUMIFS('Rekap Order'!$O$2:$O$501,'Rekap Order'!$U$2:$U$501,$L129,'Rekap Order'!$M$2:$M$501,"&lt;&gt;Lunas"))</f>
        <v/>
      </c>
      <c r="J129" s="31">
        <f>IF($L129="","",IF(I129&lt;=0,"Lunas",IF(F129&gt;0,"DP","Belum bayar")))</f>
        <v/>
      </c>
      <c r="K129" s="31">
        <f>IF($L129="","",IF(I129&lt;=0,"","Halo Kak "&amp;B129&amp;", pesanan jastip kamu sudah siap dikirim. Total pelunasan Rp"&amp;FIXED(I129,0)&amp;" (sisa harga barang + ongkir). Mohon transfer paling lambat "&amp;Trip!$B$7&amp;" hari dan kirim bukti transfernya ya. Terima kasih!"))</f>
        <v/>
      </c>
      <c r="L129" s="9">
        <f>IFERROR(INDEX('Rekap Order'!$U$2:$U$501,MATCH(ROW()-1,'Rekap Order'!$V$2:$V$501,0)),"")</f>
        <v/>
      </c>
    </row>
    <row r="130">
      <c r="A130" s="31">
        <f>IF($L130="","",ROW()-1)</f>
        <v/>
      </c>
      <c r="B130" s="31">
        <f>IF($L130="","",INDEX('Rekap Order'!$C$2:$C$501,MATCH(ROW()-1,'Rekap Order'!$V$2:$V$501,0)))</f>
        <v/>
      </c>
      <c r="C130" s="31">
        <f>IF($L130="","",INDEX('Rekap Order'!$D$2:$D$501,MATCH(ROW()-1,'Rekap Order'!$V$2:$V$501,0))&amp;"")</f>
        <v/>
      </c>
      <c r="D130" s="16">
        <f>IF($L130="","",SUMIF('Rekap Order'!$U$2:$U$501,$L130,'Rekap Order'!$G$2:$G$501))</f>
        <v/>
      </c>
      <c r="E130" s="17">
        <f>IF($L130="","",SUMIF('Rekap Order'!$U$2:$U$501,$L130,'Rekap Order'!$J$2:$J$501))</f>
        <v/>
      </c>
      <c r="F130" s="17">
        <f>IF($L130="","",SUMIF('Rekap Order'!$U$2:$U$501,$L130,'Rekap Order'!$K$2:$K$501))</f>
        <v/>
      </c>
      <c r="G130" s="17">
        <f>IF($L130="","",SUMIF('Rekap Order'!$U$2:$U$501,$L130,'Rekap Order'!$O$2:$O$501))</f>
        <v/>
      </c>
      <c r="H130" s="17">
        <f>IF($L130="","",SUMIF('Rekap Order'!$U$2:$U$501,$L130,'Rekap Order'!$R$2:$R$501))</f>
        <v/>
      </c>
      <c r="I130" s="17">
        <f>IF($L130="","",SUMIF('Rekap Order'!$U$2:$U$501,$L130,'Rekap Order'!$L$2:$L$501)+SUMIFS('Rekap Order'!$O$2:$O$501,'Rekap Order'!$U$2:$U$501,$L130,'Rekap Order'!$M$2:$M$501,"&lt;&gt;Lunas"))</f>
        <v/>
      </c>
      <c r="J130" s="31">
        <f>IF($L130="","",IF(I130&lt;=0,"Lunas",IF(F130&gt;0,"DP","Belum bayar")))</f>
        <v/>
      </c>
      <c r="K130" s="31">
        <f>IF($L130="","",IF(I130&lt;=0,"","Halo Kak "&amp;B130&amp;", pesanan jastip kamu sudah siap dikirim. Total pelunasan Rp"&amp;FIXED(I130,0)&amp;" (sisa harga barang + ongkir). Mohon transfer paling lambat "&amp;Trip!$B$7&amp;" hari dan kirim bukti transfernya ya. Terima kasih!"))</f>
        <v/>
      </c>
      <c r="L130" s="9">
        <f>IFERROR(INDEX('Rekap Order'!$U$2:$U$501,MATCH(ROW()-1,'Rekap Order'!$V$2:$V$501,0)),"")</f>
        <v/>
      </c>
    </row>
    <row r="131">
      <c r="A131" s="31">
        <f>IF($L131="","",ROW()-1)</f>
        <v/>
      </c>
      <c r="B131" s="31">
        <f>IF($L131="","",INDEX('Rekap Order'!$C$2:$C$501,MATCH(ROW()-1,'Rekap Order'!$V$2:$V$501,0)))</f>
        <v/>
      </c>
      <c r="C131" s="31">
        <f>IF($L131="","",INDEX('Rekap Order'!$D$2:$D$501,MATCH(ROW()-1,'Rekap Order'!$V$2:$V$501,0))&amp;"")</f>
        <v/>
      </c>
      <c r="D131" s="16">
        <f>IF($L131="","",SUMIF('Rekap Order'!$U$2:$U$501,$L131,'Rekap Order'!$G$2:$G$501))</f>
        <v/>
      </c>
      <c r="E131" s="17">
        <f>IF($L131="","",SUMIF('Rekap Order'!$U$2:$U$501,$L131,'Rekap Order'!$J$2:$J$501))</f>
        <v/>
      </c>
      <c r="F131" s="17">
        <f>IF($L131="","",SUMIF('Rekap Order'!$U$2:$U$501,$L131,'Rekap Order'!$K$2:$K$501))</f>
        <v/>
      </c>
      <c r="G131" s="17">
        <f>IF($L131="","",SUMIF('Rekap Order'!$U$2:$U$501,$L131,'Rekap Order'!$O$2:$O$501))</f>
        <v/>
      </c>
      <c r="H131" s="17">
        <f>IF($L131="","",SUMIF('Rekap Order'!$U$2:$U$501,$L131,'Rekap Order'!$R$2:$R$501))</f>
        <v/>
      </c>
      <c r="I131" s="17">
        <f>IF($L131="","",SUMIF('Rekap Order'!$U$2:$U$501,$L131,'Rekap Order'!$L$2:$L$501)+SUMIFS('Rekap Order'!$O$2:$O$501,'Rekap Order'!$U$2:$U$501,$L131,'Rekap Order'!$M$2:$M$501,"&lt;&gt;Lunas"))</f>
        <v/>
      </c>
      <c r="J131" s="31">
        <f>IF($L131="","",IF(I131&lt;=0,"Lunas",IF(F131&gt;0,"DP","Belum bayar")))</f>
        <v/>
      </c>
      <c r="K131" s="31">
        <f>IF($L131="","",IF(I131&lt;=0,"","Halo Kak "&amp;B131&amp;", pesanan jastip kamu sudah siap dikirim. Total pelunasan Rp"&amp;FIXED(I131,0)&amp;" (sisa harga barang + ongkir). Mohon transfer paling lambat "&amp;Trip!$B$7&amp;" hari dan kirim bukti transfernya ya. Terima kasih!"))</f>
        <v/>
      </c>
      <c r="L131" s="9">
        <f>IFERROR(INDEX('Rekap Order'!$U$2:$U$501,MATCH(ROW()-1,'Rekap Order'!$V$2:$V$501,0)),"")</f>
        <v/>
      </c>
    </row>
    <row r="132">
      <c r="A132" s="31">
        <f>IF($L132="","",ROW()-1)</f>
        <v/>
      </c>
      <c r="B132" s="31">
        <f>IF($L132="","",INDEX('Rekap Order'!$C$2:$C$501,MATCH(ROW()-1,'Rekap Order'!$V$2:$V$501,0)))</f>
        <v/>
      </c>
      <c r="C132" s="31">
        <f>IF($L132="","",INDEX('Rekap Order'!$D$2:$D$501,MATCH(ROW()-1,'Rekap Order'!$V$2:$V$501,0))&amp;"")</f>
        <v/>
      </c>
      <c r="D132" s="16">
        <f>IF($L132="","",SUMIF('Rekap Order'!$U$2:$U$501,$L132,'Rekap Order'!$G$2:$G$501))</f>
        <v/>
      </c>
      <c r="E132" s="17">
        <f>IF($L132="","",SUMIF('Rekap Order'!$U$2:$U$501,$L132,'Rekap Order'!$J$2:$J$501))</f>
        <v/>
      </c>
      <c r="F132" s="17">
        <f>IF($L132="","",SUMIF('Rekap Order'!$U$2:$U$501,$L132,'Rekap Order'!$K$2:$K$501))</f>
        <v/>
      </c>
      <c r="G132" s="17">
        <f>IF($L132="","",SUMIF('Rekap Order'!$U$2:$U$501,$L132,'Rekap Order'!$O$2:$O$501))</f>
        <v/>
      </c>
      <c r="H132" s="17">
        <f>IF($L132="","",SUMIF('Rekap Order'!$U$2:$U$501,$L132,'Rekap Order'!$R$2:$R$501))</f>
        <v/>
      </c>
      <c r="I132" s="17">
        <f>IF($L132="","",SUMIF('Rekap Order'!$U$2:$U$501,$L132,'Rekap Order'!$L$2:$L$501)+SUMIFS('Rekap Order'!$O$2:$O$501,'Rekap Order'!$U$2:$U$501,$L132,'Rekap Order'!$M$2:$M$501,"&lt;&gt;Lunas"))</f>
        <v/>
      </c>
      <c r="J132" s="31">
        <f>IF($L132="","",IF(I132&lt;=0,"Lunas",IF(F132&gt;0,"DP","Belum bayar")))</f>
        <v/>
      </c>
      <c r="K132" s="31">
        <f>IF($L132="","",IF(I132&lt;=0,"","Halo Kak "&amp;B132&amp;", pesanan jastip kamu sudah siap dikirim. Total pelunasan Rp"&amp;FIXED(I132,0)&amp;" (sisa harga barang + ongkir). Mohon transfer paling lambat "&amp;Trip!$B$7&amp;" hari dan kirim bukti transfernya ya. Terima kasih!"))</f>
        <v/>
      </c>
      <c r="L132" s="9">
        <f>IFERROR(INDEX('Rekap Order'!$U$2:$U$501,MATCH(ROW()-1,'Rekap Order'!$V$2:$V$501,0)),"")</f>
        <v/>
      </c>
    </row>
    <row r="133">
      <c r="A133" s="31">
        <f>IF($L133="","",ROW()-1)</f>
        <v/>
      </c>
      <c r="B133" s="31">
        <f>IF($L133="","",INDEX('Rekap Order'!$C$2:$C$501,MATCH(ROW()-1,'Rekap Order'!$V$2:$V$501,0)))</f>
        <v/>
      </c>
      <c r="C133" s="31">
        <f>IF($L133="","",INDEX('Rekap Order'!$D$2:$D$501,MATCH(ROW()-1,'Rekap Order'!$V$2:$V$501,0))&amp;"")</f>
        <v/>
      </c>
      <c r="D133" s="16">
        <f>IF($L133="","",SUMIF('Rekap Order'!$U$2:$U$501,$L133,'Rekap Order'!$G$2:$G$501))</f>
        <v/>
      </c>
      <c r="E133" s="17">
        <f>IF($L133="","",SUMIF('Rekap Order'!$U$2:$U$501,$L133,'Rekap Order'!$J$2:$J$501))</f>
        <v/>
      </c>
      <c r="F133" s="17">
        <f>IF($L133="","",SUMIF('Rekap Order'!$U$2:$U$501,$L133,'Rekap Order'!$K$2:$K$501))</f>
        <v/>
      </c>
      <c r="G133" s="17">
        <f>IF($L133="","",SUMIF('Rekap Order'!$U$2:$U$501,$L133,'Rekap Order'!$O$2:$O$501))</f>
        <v/>
      </c>
      <c r="H133" s="17">
        <f>IF($L133="","",SUMIF('Rekap Order'!$U$2:$U$501,$L133,'Rekap Order'!$R$2:$R$501))</f>
        <v/>
      </c>
      <c r="I133" s="17">
        <f>IF($L133="","",SUMIF('Rekap Order'!$U$2:$U$501,$L133,'Rekap Order'!$L$2:$L$501)+SUMIFS('Rekap Order'!$O$2:$O$501,'Rekap Order'!$U$2:$U$501,$L133,'Rekap Order'!$M$2:$M$501,"&lt;&gt;Lunas"))</f>
        <v/>
      </c>
      <c r="J133" s="31">
        <f>IF($L133="","",IF(I133&lt;=0,"Lunas",IF(F133&gt;0,"DP","Belum bayar")))</f>
        <v/>
      </c>
      <c r="K133" s="31">
        <f>IF($L133="","",IF(I133&lt;=0,"","Halo Kak "&amp;B133&amp;", pesanan jastip kamu sudah siap dikirim. Total pelunasan Rp"&amp;FIXED(I133,0)&amp;" (sisa harga barang + ongkir). Mohon transfer paling lambat "&amp;Trip!$B$7&amp;" hari dan kirim bukti transfernya ya. Terima kasih!"))</f>
        <v/>
      </c>
      <c r="L133" s="9">
        <f>IFERROR(INDEX('Rekap Order'!$U$2:$U$501,MATCH(ROW()-1,'Rekap Order'!$V$2:$V$501,0)),"")</f>
        <v/>
      </c>
    </row>
    <row r="134">
      <c r="A134" s="31">
        <f>IF($L134="","",ROW()-1)</f>
        <v/>
      </c>
      <c r="B134" s="31">
        <f>IF($L134="","",INDEX('Rekap Order'!$C$2:$C$501,MATCH(ROW()-1,'Rekap Order'!$V$2:$V$501,0)))</f>
        <v/>
      </c>
      <c r="C134" s="31">
        <f>IF($L134="","",INDEX('Rekap Order'!$D$2:$D$501,MATCH(ROW()-1,'Rekap Order'!$V$2:$V$501,0))&amp;"")</f>
        <v/>
      </c>
      <c r="D134" s="16">
        <f>IF($L134="","",SUMIF('Rekap Order'!$U$2:$U$501,$L134,'Rekap Order'!$G$2:$G$501))</f>
        <v/>
      </c>
      <c r="E134" s="17">
        <f>IF($L134="","",SUMIF('Rekap Order'!$U$2:$U$501,$L134,'Rekap Order'!$J$2:$J$501))</f>
        <v/>
      </c>
      <c r="F134" s="17">
        <f>IF($L134="","",SUMIF('Rekap Order'!$U$2:$U$501,$L134,'Rekap Order'!$K$2:$K$501))</f>
        <v/>
      </c>
      <c r="G134" s="17">
        <f>IF($L134="","",SUMIF('Rekap Order'!$U$2:$U$501,$L134,'Rekap Order'!$O$2:$O$501))</f>
        <v/>
      </c>
      <c r="H134" s="17">
        <f>IF($L134="","",SUMIF('Rekap Order'!$U$2:$U$501,$L134,'Rekap Order'!$R$2:$R$501))</f>
        <v/>
      </c>
      <c r="I134" s="17">
        <f>IF($L134="","",SUMIF('Rekap Order'!$U$2:$U$501,$L134,'Rekap Order'!$L$2:$L$501)+SUMIFS('Rekap Order'!$O$2:$O$501,'Rekap Order'!$U$2:$U$501,$L134,'Rekap Order'!$M$2:$M$501,"&lt;&gt;Lunas"))</f>
        <v/>
      </c>
      <c r="J134" s="31">
        <f>IF($L134="","",IF(I134&lt;=0,"Lunas",IF(F134&gt;0,"DP","Belum bayar")))</f>
        <v/>
      </c>
      <c r="K134" s="31">
        <f>IF($L134="","",IF(I134&lt;=0,"","Halo Kak "&amp;B134&amp;", pesanan jastip kamu sudah siap dikirim. Total pelunasan Rp"&amp;FIXED(I134,0)&amp;" (sisa harga barang + ongkir). Mohon transfer paling lambat "&amp;Trip!$B$7&amp;" hari dan kirim bukti transfernya ya. Terima kasih!"))</f>
        <v/>
      </c>
      <c r="L134" s="9">
        <f>IFERROR(INDEX('Rekap Order'!$U$2:$U$501,MATCH(ROW()-1,'Rekap Order'!$V$2:$V$501,0)),"")</f>
        <v/>
      </c>
    </row>
    <row r="135">
      <c r="A135" s="31">
        <f>IF($L135="","",ROW()-1)</f>
        <v/>
      </c>
      <c r="B135" s="31">
        <f>IF($L135="","",INDEX('Rekap Order'!$C$2:$C$501,MATCH(ROW()-1,'Rekap Order'!$V$2:$V$501,0)))</f>
        <v/>
      </c>
      <c r="C135" s="31">
        <f>IF($L135="","",INDEX('Rekap Order'!$D$2:$D$501,MATCH(ROW()-1,'Rekap Order'!$V$2:$V$501,0))&amp;"")</f>
        <v/>
      </c>
      <c r="D135" s="16">
        <f>IF($L135="","",SUMIF('Rekap Order'!$U$2:$U$501,$L135,'Rekap Order'!$G$2:$G$501))</f>
        <v/>
      </c>
      <c r="E135" s="17">
        <f>IF($L135="","",SUMIF('Rekap Order'!$U$2:$U$501,$L135,'Rekap Order'!$J$2:$J$501))</f>
        <v/>
      </c>
      <c r="F135" s="17">
        <f>IF($L135="","",SUMIF('Rekap Order'!$U$2:$U$501,$L135,'Rekap Order'!$K$2:$K$501))</f>
        <v/>
      </c>
      <c r="G135" s="17">
        <f>IF($L135="","",SUMIF('Rekap Order'!$U$2:$U$501,$L135,'Rekap Order'!$O$2:$O$501))</f>
        <v/>
      </c>
      <c r="H135" s="17">
        <f>IF($L135="","",SUMIF('Rekap Order'!$U$2:$U$501,$L135,'Rekap Order'!$R$2:$R$501))</f>
        <v/>
      </c>
      <c r="I135" s="17">
        <f>IF($L135="","",SUMIF('Rekap Order'!$U$2:$U$501,$L135,'Rekap Order'!$L$2:$L$501)+SUMIFS('Rekap Order'!$O$2:$O$501,'Rekap Order'!$U$2:$U$501,$L135,'Rekap Order'!$M$2:$M$501,"&lt;&gt;Lunas"))</f>
        <v/>
      </c>
      <c r="J135" s="31">
        <f>IF($L135="","",IF(I135&lt;=0,"Lunas",IF(F135&gt;0,"DP","Belum bayar")))</f>
        <v/>
      </c>
      <c r="K135" s="31">
        <f>IF($L135="","",IF(I135&lt;=0,"","Halo Kak "&amp;B135&amp;", pesanan jastip kamu sudah siap dikirim. Total pelunasan Rp"&amp;FIXED(I135,0)&amp;" (sisa harga barang + ongkir). Mohon transfer paling lambat "&amp;Trip!$B$7&amp;" hari dan kirim bukti transfernya ya. Terima kasih!"))</f>
        <v/>
      </c>
      <c r="L135" s="9">
        <f>IFERROR(INDEX('Rekap Order'!$U$2:$U$501,MATCH(ROW()-1,'Rekap Order'!$V$2:$V$501,0)),"")</f>
        <v/>
      </c>
    </row>
    <row r="136">
      <c r="A136" s="31">
        <f>IF($L136="","",ROW()-1)</f>
        <v/>
      </c>
      <c r="B136" s="31">
        <f>IF($L136="","",INDEX('Rekap Order'!$C$2:$C$501,MATCH(ROW()-1,'Rekap Order'!$V$2:$V$501,0)))</f>
        <v/>
      </c>
      <c r="C136" s="31">
        <f>IF($L136="","",INDEX('Rekap Order'!$D$2:$D$501,MATCH(ROW()-1,'Rekap Order'!$V$2:$V$501,0))&amp;"")</f>
        <v/>
      </c>
      <c r="D136" s="16">
        <f>IF($L136="","",SUMIF('Rekap Order'!$U$2:$U$501,$L136,'Rekap Order'!$G$2:$G$501))</f>
        <v/>
      </c>
      <c r="E136" s="17">
        <f>IF($L136="","",SUMIF('Rekap Order'!$U$2:$U$501,$L136,'Rekap Order'!$J$2:$J$501))</f>
        <v/>
      </c>
      <c r="F136" s="17">
        <f>IF($L136="","",SUMIF('Rekap Order'!$U$2:$U$501,$L136,'Rekap Order'!$K$2:$K$501))</f>
        <v/>
      </c>
      <c r="G136" s="17">
        <f>IF($L136="","",SUMIF('Rekap Order'!$U$2:$U$501,$L136,'Rekap Order'!$O$2:$O$501))</f>
        <v/>
      </c>
      <c r="H136" s="17">
        <f>IF($L136="","",SUMIF('Rekap Order'!$U$2:$U$501,$L136,'Rekap Order'!$R$2:$R$501))</f>
        <v/>
      </c>
      <c r="I136" s="17">
        <f>IF($L136="","",SUMIF('Rekap Order'!$U$2:$U$501,$L136,'Rekap Order'!$L$2:$L$501)+SUMIFS('Rekap Order'!$O$2:$O$501,'Rekap Order'!$U$2:$U$501,$L136,'Rekap Order'!$M$2:$M$501,"&lt;&gt;Lunas"))</f>
        <v/>
      </c>
      <c r="J136" s="31">
        <f>IF($L136="","",IF(I136&lt;=0,"Lunas",IF(F136&gt;0,"DP","Belum bayar")))</f>
        <v/>
      </c>
      <c r="K136" s="31">
        <f>IF($L136="","",IF(I136&lt;=0,"","Halo Kak "&amp;B136&amp;", pesanan jastip kamu sudah siap dikirim. Total pelunasan Rp"&amp;FIXED(I136,0)&amp;" (sisa harga barang + ongkir). Mohon transfer paling lambat "&amp;Trip!$B$7&amp;" hari dan kirim bukti transfernya ya. Terima kasih!"))</f>
        <v/>
      </c>
      <c r="L136" s="9">
        <f>IFERROR(INDEX('Rekap Order'!$U$2:$U$501,MATCH(ROW()-1,'Rekap Order'!$V$2:$V$501,0)),"")</f>
        <v/>
      </c>
    </row>
    <row r="137">
      <c r="A137" s="31">
        <f>IF($L137="","",ROW()-1)</f>
        <v/>
      </c>
      <c r="B137" s="31">
        <f>IF($L137="","",INDEX('Rekap Order'!$C$2:$C$501,MATCH(ROW()-1,'Rekap Order'!$V$2:$V$501,0)))</f>
        <v/>
      </c>
      <c r="C137" s="31">
        <f>IF($L137="","",INDEX('Rekap Order'!$D$2:$D$501,MATCH(ROW()-1,'Rekap Order'!$V$2:$V$501,0))&amp;"")</f>
        <v/>
      </c>
      <c r="D137" s="16">
        <f>IF($L137="","",SUMIF('Rekap Order'!$U$2:$U$501,$L137,'Rekap Order'!$G$2:$G$501))</f>
        <v/>
      </c>
      <c r="E137" s="17">
        <f>IF($L137="","",SUMIF('Rekap Order'!$U$2:$U$501,$L137,'Rekap Order'!$J$2:$J$501))</f>
        <v/>
      </c>
      <c r="F137" s="17">
        <f>IF($L137="","",SUMIF('Rekap Order'!$U$2:$U$501,$L137,'Rekap Order'!$K$2:$K$501))</f>
        <v/>
      </c>
      <c r="G137" s="17">
        <f>IF($L137="","",SUMIF('Rekap Order'!$U$2:$U$501,$L137,'Rekap Order'!$O$2:$O$501))</f>
        <v/>
      </c>
      <c r="H137" s="17">
        <f>IF($L137="","",SUMIF('Rekap Order'!$U$2:$U$501,$L137,'Rekap Order'!$R$2:$R$501))</f>
        <v/>
      </c>
      <c r="I137" s="17">
        <f>IF($L137="","",SUMIF('Rekap Order'!$U$2:$U$501,$L137,'Rekap Order'!$L$2:$L$501)+SUMIFS('Rekap Order'!$O$2:$O$501,'Rekap Order'!$U$2:$U$501,$L137,'Rekap Order'!$M$2:$M$501,"&lt;&gt;Lunas"))</f>
        <v/>
      </c>
      <c r="J137" s="31">
        <f>IF($L137="","",IF(I137&lt;=0,"Lunas",IF(F137&gt;0,"DP","Belum bayar")))</f>
        <v/>
      </c>
      <c r="K137" s="31">
        <f>IF($L137="","",IF(I137&lt;=0,"","Halo Kak "&amp;B137&amp;", pesanan jastip kamu sudah siap dikirim. Total pelunasan Rp"&amp;FIXED(I137,0)&amp;" (sisa harga barang + ongkir). Mohon transfer paling lambat "&amp;Trip!$B$7&amp;" hari dan kirim bukti transfernya ya. Terima kasih!"))</f>
        <v/>
      </c>
      <c r="L137" s="9">
        <f>IFERROR(INDEX('Rekap Order'!$U$2:$U$501,MATCH(ROW()-1,'Rekap Order'!$V$2:$V$501,0)),"")</f>
        <v/>
      </c>
    </row>
    <row r="138">
      <c r="A138" s="31">
        <f>IF($L138="","",ROW()-1)</f>
        <v/>
      </c>
      <c r="B138" s="31">
        <f>IF($L138="","",INDEX('Rekap Order'!$C$2:$C$501,MATCH(ROW()-1,'Rekap Order'!$V$2:$V$501,0)))</f>
        <v/>
      </c>
      <c r="C138" s="31">
        <f>IF($L138="","",INDEX('Rekap Order'!$D$2:$D$501,MATCH(ROW()-1,'Rekap Order'!$V$2:$V$501,0))&amp;"")</f>
        <v/>
      </c>
      <c r="D138" s="16">
        <f>IF($L138="","",SUMIF('Rekap Order'!$U$2:$U$501,$L138,'Rekap Order'!$G$2:$G$501))</f>
        <v/>
      </c>
      <c r="E138" s="17">
        <f>IF($L138="","",SUMIF('Rekap Order'!$U$2:$U$501,$L138,'Rekap Order'!$J$2:$J$501))</f>
        <v/>
      </c>
      <c r="F138" s="17">
        <f>IF($L138="","",SUMIF('Rekap Order'!$U$2:$U$501,$L138,'Rekap Order'!$K$2:$K$501))</f>
        <v/>
      </c>
      <c r="G138" s="17">
        <f>IF($L138="","",SUMIF('Rekap Order'!$U$2:$U$501,$L138,'Rekap Order'!$O$2:$O$501))</f>
        <v/>
      </c>
      <c r="H138" s="17">
        <f>IF($L138="","",SUMIF('Rekap Order'!$U$2:$U$501,$L138,'Rekap Order'!$R$2:$R$501))</f>
        <v/>
      </c>
      <c r="I138" s="17">
        <f>IF($L138="","",SUMIF('Rekap Order'!$U$2:$U$501,$L138,'Rekap Order'!$L$2:$L$501)+SUMIFS('Rekap Order'!$O$2:$O$501,'Rekap Order'!$U$2:$U$501,$L138,'Rekap Order'!$M$2:$M$501,"&lt;&gt;Lunas"))</f>
        <v/>
      </c>
      <c r="J138" s="31">
        <f>IF($L138="","",IF(I138&lt;=0,"Lunas",IF(F138&gt;0,"DP","Belum bayar")))</f>
        <v/>
      </c>
      <c r="K138" s="31">
        <f>IF($L138="","",IF(I138&lt;=0,"","Halo Kak "&amp;B138&amp;", pesanan jastip kamu sudah siap dikirim. Total pelunasan Rp"&amp;FIXED(I138,0)&amp;" (sisa harga barang + ongkir). Mohon transfer paling lambat "&amp;Trip!$B$7&amp;" hari dan kirim bukti transfernya ya. Terima kasih!"))</f>
        <v/>
      </c>
      <c r="L138" s="9">
        <f>IFERROR(INDEX('Rekap Order'!$U$2:$U$501,MATCH(ROW()-1,'Rekap Order'!$V$2:$V$501,0)),"")</f>
        <v/>
      </c>
    </row>
    <row r="139">
      <c r="A139" s="31">
        <f>IF($L139="","",ROW()-1)</f>
        <v/>
      </c>
      <c r="B139" s="31">
        <f>IF($L139="","",INDEX('Rekap Order'!$C$2:$C$501,MATCH(ROW()-1,'Rekap Order'!$V$2:$V$501,0)))</f>
        <v/>
      </c>
      <c r="C139" s="31">
        <f>IF($L139="","",INDEX('Rekap Order'!$D$2:$D$501,MATCH(ROW()-1,'Rekap Order'!$V$2:$V$501,0))&amp;"")</f>
        <v/>
      </c>
      <c r="D139" s="16">
        <f>IF($L139="","",SUMIF('Rekap Order'!$U$2:$U$501,$L139,'Rekap Order'!$G$2:$G$501))</f>
        <v/>
      </c>
      <c r="E139" s="17">
        <f>IF($L139="","",SUMIF('Rekap Order'!$U$2:$U$501,$L139,'Rekap Order'!$J$2:$J$501))</f>
        <v/>
      </c>
      <c r="F139" s="17">
        <f>IF($L139="","",SUMIF('Rekap Order'!$U$2:$U$501,$L139,'Rekap Order'!$K$2:$K$501))</f>
        <v/>
      </c>
      <c r="G139" s="17">
        <f>IF($L139="","",SUMIF('Rekap Order'!$U$2:$U$501,$L139,'Rekap Order'!$O$2:$O$501))</f>
        <v/>
      </c>
      <c r="H139" s="17">
        <f>IF($L139="","",SUMIF('Rekap Order'!$U$2:$U$501,$L139,'Rekap Order'!$R$2:$R$501))</f>
        <v/>
      </c>
      <c r="I139" s="17">
        <f>IF($L139="","",SUMIF('Rekap Order'!$U$2:$U$501,$L139,'Rekap Order'!$L$2:$L$501)+SUMIFS('Rekap Order'!$O$2:$O$501,'Rekap Order'!$U$2:$U$501,$L139,'Rekap Order'!$M$2:$M$501,"&lt;&gt;Lunas"))</f>
        <v/>
      </c>
      <c r="J139" s="31">
        <f>IF($L139="","",IF(I139&lt;=0,"Lunas",IF(F139&gt;0,"DP","Belum bayar")))</f>
        <v/>
      </c>
      <c r="K139" s="31">
        <f>IF($L139="","",IF(I139&lt;=0,"","Halo Kak "&amp;B139&amp;", pesanan jastip kamu sudah siap dikirim. Total pelunasan Rp"&amp;FIXED(I139,0)&amp;" (sisa harga barang + ongkir). Mohon transfer paling lambat "&amp;Trip!$B$7&amp;" hari dan kirim bukti transfernya ya. Terima kasih!"))</f>
        <v/>
      </c>
      <c r="L139" s="9">
        <f>IFERROR(INDEX('Rekap Order'!$U$2:$U$501,MATCH(ROW()-1,'Rekap Order'!$V$2:$V$501,0)),"")</f>
        <v/>
      </c>
    </row>
    <row r="140">
      <c r="A140" s="31">
        <f>IF($L140="","",ROW()-1)</f>
        <v/>
      </c>
      <c r="B140" s="31">
        <f>IF($L140="","",INDEX('Rekap Order'!$C$2:$C$501,MATCH(ROW()-1,'Rekap Order'!$V$2:$V$501,0)))</f>
        <v/>
      </c>
      <c r="C140" s="31">
        <f>IF($L140="","",INDEX('Rekap Order'!$D$2:$D$501,MATCH(ROW()-1,'Rekap Order'!$V$2:$V$501,0))&amp;"")</f>
        <v/>
      </c>
      <c r="D140" s="16">
        <f>IF($L140="","",SUMIF('Rekap Order'!$U$2:$U$501,$L140,'Rekap Order'!$G$2:$G$501))</f>
        <v/>
      </c>
      <c r="E140" s="17">
        <f>IF($L140="","",SUMIF('Rekap Order'!$U$2:$U$501,$L140,'Rekap Order'!$J$2:$J$501))</f>
        <v/>
      </c>
      <c r="F140" s="17">
        <f>IF($L140="","",SUMIF('Rekap Order'!$U$2:$U$501,$L140,'Rekap Order'!$K$2:$K$501))</f>
        <v/>
      </c>
      <c r="G140" s="17">
        <f>IF($L140="","",SUMIF('Rekap Order'!$U$2:$U$501,$L140,'Rekap Order'!$O$2:$O$501))</f>
        <v/>
      </c>
      <c r="H140" s="17">
        <f>IF($L140="","",SUMIF('Rekap Order'!$U$2:$U$501,$L140,'Rekap Order'!$R$2:$R$501))</f>
        <v/>
      </c>
      <c r="I140" s="17">
        <f>IF($L140="","",SUMIF('Rekap Order'!$U$2:$U$501,$L140,'Rekap Order'!$L$2:$L$501)+SUMIFS('Rekap Order'!$O$2:$O$501,'Rekap Order'!$U$2:$U$501,$L140,'Rekap Order'!$M$2:$M$501,"&lt;&gt;Lunas"))</f>
        <v/>
      </c>
      <c r="J140" s="31">
        <f>IF($L140="","",IF(I140&lt;=0,"Lunas",IF(F140&gt;0,"DP","Belum bayar")))</f>
        <v/>
      </c>
      <c r="K140" s="31">
        <f>IF($L140="","",IF(I140&lt;=0,"","Halo Kak "&amp;B140&amp;", pesanan jastip kamu sudah siap dikirim. Total pelunasan Rp"&amp;FIXED(I140,0)&amp;" (sisa harga barang + ongkir). Mohon transfer paling lambat "&amp;Trip!$B$7&amp;" hari dan kirim bukti transfernya ya. Terima kasih!"))</f>
        <v/>
      </c>
      <c r="L140" s="9">
        <f>IFERROR(INDEX('Rekap Order'!$U$2:$U$501,MATCH(ROW()-1,'Rekap Order'!$V$2:$V$501,0)),"")</f>
        <v/>
      </c>
    </row>
    <row r="141">
      <c r="A141" s="31">
        <f>IF($L141="","",ROW()-1)</f>
        <v/>
      </c>
      <c r="B141" s="31">
        <f>IF($L141="","",INDEX('Rekap Order'!$C$2:$C$501,MATCH(ROW()-1,'Rekap Order'!$V$2:$V$501,0)))</f>
        <v/>
      </c>
      <c r="C141" s="31">
        <f>IF($L141="","",INDEX('Rekap Order'!$D$2:$D$501,MATCH(ROW()-1,'Rekap Order'!$V$2:$V$501,0))&amp;"")</f>
        <v/>
      </c>
      <c r="D141" s="16">
        <f>IF($L141="","",SUMIF('Rekap Order'!$U$2:$U$501,$L141,'Rekap Order'!$G$2:$G$501))</f>
        <v/>
      </c>
      <c r="E141" s="17">
        <f>IF($L141="","",SUMIF('Rekap Order'!$U$2:$U$501,$L141,'Rekap Order'!$J$2:$J$501))</f>
        <v/>
      </c>
      <c r="F141" s="17">
        <f>IF($L141="","",SUMIF('Rekap Order'!$U$2:$U$501,$L141,'Rekap Order'!$K$2:$K$501))</f>
        <v/>
      </c>
      <c r="G141" s="17">
        <f>IF($L141="","",SUMIF('Rekap Order'!$U$2:$U$501,$L141,'Rekap Order'!$O$2:$O$501))</f>
        <v/>
      </c>
      <c r="H141" s="17">
        <f>IF($L141="","",SUMIF('Rekap Order'!$U$2:$U$501,$L141,'Rekap Order'!$R$2:$R$501))</f>
        <v/>
      </c>
      <c r="I141" s="17">
        <f>IF($L141="","",SUMIF('Rekap Order'!$U$2:$U$501,$L141,'Rekap Order'!$L$2:$L$501)+SUMIFS('Rekap Order'!$O$2:$O$501,'Rekap Order'!$U$2:$U$501,$L141,'Rekap Order'!$M$2:$M$501,"&lt;&gt;Lunas"))</f>
        <v/>
      </c>
      <c r="J141" s="31">
        <f>IF($L141="","",IF(I141&lt;=0,"Lunas",IF(F141&gt;0,"DP","Belum bayar")))</f>
        <v/>
      </c>
      <c r="K141" s="31">
        <f>IF($L141="","",IF(I141&lt;=0,"","Halo Kak "&amp;B141&amp;", pesanan jastip kamu sudah siap dikirim. Total pelunasan Rp"&amp;FIXED(I141,0)&amp;" (sisa harga barang + ongkir). Mohon transfer paling lambat "&amp;Trip!$B$7&amp;" hari dan kirim bukti transfernya ya. Terima kasih!"))</f>
        <v/>
      </c>
      <c r="L141" s="9">
        <f>IFERROR(INDEX('Rekap Order'!$U$2:$U$501,MATCH(ROW()-1,'Rekap Order'!$V$2:$V$501,0)),"")</f>
        <v/>
      </c>
    </row>
    <row r="142">
      <c r="A142" s="31">
        <f>IF($L142="","",ROW()-1)</f>
        <v/>
      </c>
      <c r="B142" s="31">
        <f>IF($L142="","",INDEX('Rekap Order'!$C$2:$C$501,MATCH(ROW()-1,'Rekap Order'!$V$2:$V$501,0)))</f>
        <v/>
      </c>
      <c r="C142" s="31">
        <f>IF($L142="","",INDEX('Rekap Order'!$D$2:$D$501,MATCH(ROW()-1,'Rekap Order'!$V$2:$V$501,0))&amp;"")</f>
        <v/>
      </c>
      <c r="D142" s="16">
        <f>IF($L142="","",SUMIF('Rekap Order'!$U$2:$U$501,$L142,'Rekap Order'!$G$2:$G$501))</f>
        <v/>
      </c>
      <c r="E142" s="17">
        <f>IF($L142="","",SUMIF('Rekap Order'!$U$2:$U$501,$L142,'Rekap Order'!$J$2:$J$501))</f>
        <v/>
      </c>
      <c r="F142" s="17">
        <f>IF($L142="","",SUMIF('Rekap Order'!$U$2:$U$501,$L142,'Rekap Order'!$K$2:$K$501))</f>
        <v/>
      </c>
      <c r="G142" s="17">
        <f>IF($L142="","",SUMIF('Rekap Order'!$U$2:$U$501,$L142,'Rekap Order'!$O$2:$O$501))</f>
        <v/>
      </c>
      <c r="H142" s="17">
        <f>IF($L142="","",SUMIF('Rekap Order'!$U$2:$U$501,$L142,'Rekap Order'!$R$2:$R$501))</f>
        <v/>
      </c>
      <c r="I142" s="17">
        <f>IF($L142="","",SUMIF('Rekap Order'!$U$2:$U$501,$L142,'Rekap Order'!$L$2:$L$501)+SUMIFS('Rekap Order'!$O$2:$O$501,'Rekap Order'!$U$2:$U$501,$L142,'Rekap Order'!$M$2:$M$501,"&lt;&gt;Lunas"))</f>
        <v/>
      </c>
      <c r="J142" s="31">
        <f>IF($L142="","",IF(I142&lt;=0,"Lunas",IF(F142&gt;0,"DP","Belum bayar")))</f>
        <v/>
      </c>
      <c r="K142" s="31">
        <f>IF($L142="","",IF(I142&lt;=0,"","Halo Kak "&amp;B142&amp;", pesanan jastip kamu sudah siap dikirim. Total pelunasan Rp"&amp;FIXED(I142,0)&amp;" (sisa harga barang + ongkir). Mohon transfer paling lambat "&amp;Trip!$B$7&amp;" hari dan kirim bukti transfernya ya. Terima kasih!"))</f>
        <v/>
      </c>
      <c r="L142" s="9">
        <f>IFERROR(INDEX('Rekap Order'!$U$2:$U$501,MATCH(ROW()-1,'Rekap Order'!$V$2:$V$501,0)),"")</f>
        <v/>
      </c>
    </row>
    <row r="143">
      <c r="A143" s="31">
        <f>IF($L143="","",ROW()-1)</f>
        <v/>
      </c>
      <c r="B143" s="31">
        <f>IF($L143="","",INDEX('Rekap Order'!$C$2:$C$501,MATCH(ROW()-1,'Rekap Order'!$V$2:$V$501,0)))</f>
        <v/>
      </c>
      <c r="C143" s="31">
        <f>IF($L143="","",INDEX('Rekap Order'!$D$2:$D$501,MATCH(ROW()-1,'Rekap Order'!$V$2:$V$501,0))&amp;"")</f>
        <v/>
      </c>
      <c r="D143" s="16">
        <f>IF($L143="","",SUMIF('Rekap Order'!$U$2:$U$501,$L143,'Rekap Order'!$G$2:$G$501))</f>
        <v/>
      </c>
      <c r="E143" s="17">
        <f>IF($L143="","",SUMIF('Rekap Order'!$U$2:$U$501,$L143,'Rekap Order'!$J$2:$J$501))</f>
        <v/>
      </c>
      <c r="F143" s="17">
        <f>IF($L143="","",SUMIF('Rekap Order'!$U$2:$U$501,$L143,'Rekap Order'!$K$2:$K$501))</f>
        <v/>
      </c>
      <c r="G143" s="17">
        <f>IF($L143="","",SUMIF('Rekap Order'!$U$2:$U$501,$L143,'Rekap Order'!$O$2:$O$501))</f>
        <v/>
      </c>
      <c r="H143" s="17">
        <f>IF($L143="","",SUMIF('Rekap Order'!$U$2:$U$501,$L143,'Rekap Order'!$R$2:$R$501))</f>
        <v/>
      </c>
      <c r="I143" s="17">
        <f>IF($L143="","",SUMIF('Rekap Order'!$U$2:$U$501,$L143,'Rekap Order'!$L$2:$L$501)+SUMIFS('Rekap Order'!$O$2:$O$501,'Rekap Order'!$U$2:$U$501,$L143,'Rekap Order'!$M$2:$M$501,"&lt;&gt;Lunas"))</f>
        <v/>
      </c>
      <c r="J143" s="31">
        <f>IF($L143="","",IF(I143&lt;=0,"Lunas",IF(F143&gt;0,"DP","Belum bayar")))</f>
        <v/>
      </c>
      <c r="K143" s="31">
        <f>IF($L143="","",IF(I143&lt;=0,"","Halo Kak "&amp;B143&amp;", pesanan jastip kamu sudah siap dikirim. Total pelunasan Rp"&amp;FIXED(I143,0)&amp;" (sisa harga barang + ongkir). Mohon transfer paling lambat "&amp;Trip!$B$7&amp;" hari dan kirim bukti transfernya ya. Terima kasih!"))</f>
        <v/>
      </c>
      <c r="L143" s="9">
        <f>IFERROR(INDEX('Rekap Order'!$U$2:$U$501,MATCH(ROW()-1,'Rekap Order'!$V$2:$V$501,0)),"")</f>
        <v/>
      </c>
    </row>
    <row r="144">
      <c r="A144" s="31">
        <f>IF($L144="","",ROW()-1)</f>
        <v/>
      </c>
      <c r="B144" s="31">
        <f>IF($L144="","",INDEX('Rekap Order'!$C$2:$C$501,MATCH(ROW()-1,'Rekap Order'!$V$2:$V$501,0)))</f>
        <v/>
      </c>
      <c r="C144" s="31">
        <f>IF($L144="","",INDEX('Rekap Order'!$D$2:$D$501,MATCH(ROW()-1,'Rekap Order'!$V$2:$V$501,0))&amp;"")</f>
        <v/>
      </c>
      <c r="D144" s="16">
        <f>IF($L144="","",SUMIF('Rekap Order'!$U$2:$U$501,$L144,'Rekap Order'!$G$2:$G$501))</f>
        <v/>
      </c>
      <c r="E144" s="17">
        <f>IF($L144="","",SUMIF('Rekap Order'!$U$2:$U$501,$L144,'Rekap Order'!$J$2:$J$501))</f>
        <v/>
      </c>
      <c r="F144" s="17">
        <f>IF($L144="","",SUMIF('Rekap Order'!$U$2:$U$501,$L144,'Rekap Order'!$K$2:$K$501))</f>
        <v/>
      </c>
      <c r="G144" s="17">
        <f>IF($L144="","",SUMIF('Rekap Order'!$U$2:$U$501,$L144,'Rekap Order'!$O$2:$O$501))</f>
        <v/>
      </c>
      <c r="H144" s="17">
        <f>IF($L144="","",SUMIF('Rekap Order'!$U$2:$U$501,$L144,'Rekap Order'!$R$2:$R$501))</f>
        <v/>
      </c>
      <c r="I144" s="17">
        <f>IF($L144="","",SUMIF('Rekap Order'!$U$2:$U$501,$L144,'Rekap Order'!$L$2:$L$501)+SUMIFS('Rekap Order'!$O$2:$O$501,'Rekap Order'!$U$2:$U$501,$L144,'Rekap Order'!$M$2:$M$501,"&lt;&gt;Lunas"))</f>
        <v/>
      </c>
      <c r="J144" s="31">
        <f>IF($L144="","",IF(I144&lt;=0,"Lunas",IF(F144&gt;0,"DP","Belum bayar")))</f>
        <v/>
      </c>
      <c r="K144" s="31">
        <f>IF($L144="","",IF(I144&lt;=0,"","Halo Kak "&amp;B144&amp;", pesanan jastip kamu sudah siap dikirim. Total pelunasan Rp"&amp;FIXED(I144,0)&amp;" (sisa harga barang + ongkir). Mohon transfer paling lambat "&amp;Trip!$B$7&amp;" hari dan kirim bukti transfernya ya. Terima kasih!"))</f>
        <v/>
      </c>
      <c r="L144" s="9">
        <f>IFERROR(INDEX('Rekap Order'!$U$2:$U$501,MATCH(ROW()-1,'Rekap Order'!$V$2:$V$501,0)),"")</f>
        <v/>
      </c>
    </row>
    <row r="145">
      <c r="A145" s="31">
        <f>IF($L145="","",ROW()-1)</f>
        <v/>
      </c>
      <c r="B145" s="31">
        <f>IF($L145="","",INDEX('Rekap Order'!$C$2:$C$501,MATCH(ROW()-1,'Rekap Order'!$V$2:$V$501,0)))</f>
        <v/>
      </c>
      <c r="C145" s="31">
        <f>IF($L145="","",INDEX('Rekap Order'!$D$2:$D$501,MATCH(ROW()-1,'Rekap Order'!$V$2:$V$501,0))&amp;"")</f>
        <v/>
      </c>
      <c r="D145" s="16">
        <f>IF($L145="","",SUMIF('Rekap Order'!$U$2:$U$501,$L145,'Rekap Order'!$G$2:$G$501))</f>
        <v/>
      </c>
      <c r="E145" s="17">
        <f>IF($L145="","",SUMIF('Rekap Order'!$U$2:$U$501,$L145,'Rekap Order'!$J$2:$J$501))</f>
        <v/>
      </c>
      <c r="F145" s="17">
        <f>IF($L145="","",SUMIF('Rekap Order'!$U$2:$U$501,$L145,'Rekap Order'!$K$2:$K$501))</f>
        <v/>
      </c>
      <c r="G145" s="17">
        <f>IF($L145="","",SUMIF('Rekap Order'!$U$2:$U$501,$L145,'Rekap Order'!$O$2:$O$501))</f>
        <v/>
      </c>
      <c r="H145" s="17">
        <f>IF($L145="","",SUMIF('Rekap Order'!$U$2:$U$501,$L145,'Rekap Order'!$R$2:$R$501))</f>
        <v/>
      </c>
      <c r="I145" s="17">
        <f>IF($L145="","",SUMIF('Rekap Order'!$U$2:$U$501,$L145,'Rekap Order'!$L$2:$L$501)+SUMIFS('Rekap Order'!$O$2:$O$501,'Rekap Order'!$U$2:$U$501,$L145,'Rekap Order'!$M$2:$M$501,"&lt;&gt;Lunas"))</f>
        <v/>
      </c>
      <c r="J145" s="31">
        <f>IF($L145="","",IF(I145&lt;=0,"Lunas",IF(F145&gt;0,"DP","Belum bayar")))</f>
        <v/>
      </c>
      <c r="K145" s="31">
        <f>IF($L145="","",IF(I145&lt;=0,"","Halo Kak "&amp;B145&amp;", pesanan jastip kamu sudah siap dikirim. Total pelunasan Rp"&amp;FIXED(I145,0)&amp;" (sisa harga barang + ongkir). Mohon transfer paling lambat "&amp;Trip!$B$7&amp;" hari dan kirim bukti transfernya ya. Terima kasih!"))</f>
        <v/>
      </c>
      <c r="L145" s="9">
        <f>IFERROR(INDEX('Rekap Order'!$U$2:$U$501,MATCH(ROW()-1,'Rekap Order'!$V$2:$V$501,0)),"")</f>
        <v/>
      </c>
    </row>
    <row r="146">
      <c r="A146" s="31">
        <f>IF($L146="","",ROW()-1)</f>
        <v/>
      </c>
      <c r="B146" s="31">
        <f>IF($L146="","",INDEX('Rekap Order'!$C$2:$C$501,MATCH(ROW()-1,'Rekap Order'!$V$2:$V$501,0)))</f>
        <v/>
      </c>
      <c r="C146" s="31">
        <f>IF($L146="","",INDEX('Rekap Order'!$D$2:$D$501,MATCH(ROW()-1,'Rekap Order'!$V$2:$V$501,0))&amp;"")</f>
        <v/>
      </c>
      <c r="D146" s="16">
        <f>IF($L146="","",SUMIF('Rekap Order'!$U$2:$U$501,$L146,'Rekap Order'!$G$2:$G$501))</f>
        <v/>
      </c>
      <c r="E146" s="17">
        <f>IF($L146="","",SUMIF('Rekap Order'!$U$2:$U$501,$L146,'Rekap Order'!$J$2:$J$501))</f>
        <v/>
      </c>
      <c r="F146" s="17">
        <f>IF($L146="","",SUMIF('Rekap Order'!$U$2:$U$501,$L146,'Rekap Order'!$K$2:$K$501))</f>
        <v/>
      </c>
      <c r="G146" s="17">
        <f>IF($L146="","",SUMIF('Rekap Order'!$U$2:$U$501,$L146,'Rekap Order'!$O$2:$O$501))</f>
        <v/>
      </c>
      <c r="H146" s="17">
        <f>IF($L146="","",SUMIF('Rekap Order'!$U$2:$U$501,$L146,'Rekap Order'!$R$2:$R$501))</f>
        <v/>
      </c>
      <c r="I146" s="17">
        <f>IF($L146="","",SUMIF('Rekap Order'!$U$2:$U$501,$L146,'Rekap Order'!$L$2:$L$501)+SUMIFS('Rekap Order'!$O$2:$O$501,'Rekap Order'!$U$2:$U$501,$L146,'Rekap Order'!$M$2:$M$501,"&lt;&gt;Lunas"))</f>
        <v/>
      </c>
      <c r="J146" s="31">
        <f>IF($L146="","",IF(I146&lt;=0,"Lunas",IF(F146&gt;0,"DP","Belum bayar")))</f>
        <v/>
      </c>
      <c r="K146" s="31">
        <f>IF($L146="","",IF(I146&lt;=0,"","Halo Kak "&amp;B146&amp;", pesanan jastip kamu sudah siap dikirim. Total pelunasan Rp"&amp;FIXED(I146,0)&amp;" (sisa harga barang + ongkir). Mohon transfer paling lambat "&amp;Trip!$B$7&amp;" hari dan kirim bukti transfernya ya. Terima kasih!"))</f>
        <v/>
      </c>
      <c r="L146" s="9">
        <f>IFERROR(INDEX('Rekap Order'!$U$2:$U$501,MATCH(ROW()-1,'Rekap Order'!$V$2:$V$501,0)),"")</f>
        <v/>
      </c>
    </row>
    <row r="147">
      <c r="A147" s="31">
        <f>IF($L147="","",ROW()-1)</f>
        <v/>
      </c>
      <c r="B147" s="31">
        <f>IF($L147="","",INDEX('Rekap Order'!$C$2:$C$501,MATCH(ROW()-1,'Rekap Order'!$V$2:$V$501,0)))</f>
        <v/>
      </c>
      <c r="C147" s="31">
        <f>IF($L147="","",INDEX('Rekap Order'!$D$2:$D$501,MATCH(ROW()-1,'Rekap Order'!$V$2:$V$501,0))&amp;"")</f>
        <v/>
      </c>
      <c r="D147" s="16">
        <f>IF($L147="","",SUMIF('Rekap Order'!$U$2:$U$501,$L147,'Rekap Order'!$G$2:$G$501))</f>
        <v/>
      </c>
      <c r="E147" s="17">
        <f>IF($L147="","",SUMIF('Rekap Order'!$U$2:$U$501,$L147,'Rekap Order'!$J$2:$J$501))</f>
        <v/>
      </c>
      <c r="F147" s="17">
        <f>IF($L147="","",SUMIF('Rekap Order'!$U$2:$U$501,$L147,'Rekap Order'!$K$2:$K$501))</f>
        <v/>
      </c>
      <c r="G147" s="17">
        <f>IF($L147="","",SUMIF('Rekap Order'!$U$2:$U$501,$L147,'Rekap Order'!$O$2:$O$501))</f>
        <v/>
      </c>
      <c r="H147" s="17">
        <f>IF($L147="","",SUMIF('Rekap Order'!$U$2:$U$501,$L147,'Rekap Order'!$R$2:$R$501))</f>
        <v/>
      </c>
      <c r="I147" s="17">
        <f>IF($L147="","",SUMIF('Rekap Order'!$U$2:$U$501,$L147,'Rekap Order'!$L$2:$L$501)+SUMIFS('Rekap Order'!$O$2:$O$501,'Rekap Order'!$U$2:$U$501,$L147,'Rekap Order'!$M$2:$M$501,"&lt;&gt;Lunas"))</f>
        <v/>
      </c>
      <c r="J147" s="31">
        <f>IF($L147="","",IF(I147&lt;=0,"Lunas",IF(F147&gt;0,"DP","Belum bayar")))</f>
        <v/>
      </c>
      <c r="K147" s="31">
        <f>IF($L147="","",IF(I147&lt;=0,"","Halo Kak "&amp;B147&amp;", pesanan jastip kamu sudah siap dikirim. Total pelunasan Rp"&amp;FIXED(I147,0)&amp;" (sisa harga barang + ongkir). Mohon transfer paling lambat "&amp;Trip!$B$7&amp;" hari dan kirim bukti transfernya ya. Terima kasih!"))</f>
        <v/>
      </c>
      <c r="L147" s="9">
        <f>IFERROR(INDEX('Rekap Order'!$U$2:$U$501,MATCH(ROW()-1,'Rekap Order'!$V$2:$V$501,0)),"")</f>
        <v/>
      </c>
    </row>
    <row r="148">
      <c r="A148" s="31">
        <f>IF($L148="","",ROW()-1)</f>
        <v/>
      </c>
      <c r="B148" s="31">
        <f>IF($L148="","",INDEX('Rekap Order'!$C$2:$C$501,MATCH(ROW()-1,'Rekap Order'!$V$2:$V$501,0)))</f>
        <v/>
      </c>
      <c r="C148" s="31">
        <f>IF($L148="","",INDEX('Rekap Order'!$D$2:$D$501,MATCH(ROW()-1,'Rekap Order'!$V$2:$V$501,0))&amp;"")</f>
        <v/>
      </c>
      <c r="D148" s="16">
        <f>IF($L148="","",SUMIF('Rekap Order'!$U$2:$U$501,$L148,'Rekap Order'!$G$2:$G$501))</f>
        <v/>
      </c>
      <c r="E148" s="17">
        <f>IF($L148="","",SUMIF('Rekap Order'!$U$2:$U$501,$L148,'Rekap Order'!$J$2:$J$501))</f>
        <v/>
      </c>
      <c r="F148" s="17">
        <f>IF($L148="","",SUMIF('Rekap Order'!$U$2:$U$501,$L148,'Rekap Order'!$K$2:$K$501))</f>
        <v/>
      </c>
      <c r="G148" s="17">
        <f>IF($L148="","",SUMIF('Rekap Order'!$U$2:$U$501,$L148,'Rekap Order'!$O$2:$O$501))</f>
        <v/>
      </c>
      <c r="H148" s="17">
        <f>IF($L148="","",SUMIF('Rekap Order'!$U$2:$U$501,$L148,'Rekap Order'!$R$2:$R$501))</f>
        <v/>
      </c>
      <c r="I148" s="17">
        <f>IF($L148="","",SUMIF('Rekap Order'!$U$2:$U$501,$L148,'Rekap Order'!$L$2:$L$501)+SUMIFS('Rekap Order'!$O$2:$O$501,'Rekap Order'!$U$2:$U$501,$L148,'Rekap Order'!$M$2:$M$501,"&lt;&gt;Lunas"))</f>
        <v/>
      </c>
      <c r="J148" s="31">
        <f>IF($L148="","",IF(I148&lt;=0,"Lunas",IF(F148&gt;0,"DP","Belum bayar")))</f>
        <v/>
      </c>
      <c r="K148" s="31">
        <f>IF($L148="","",IF(I148&lt;=0,"","Halo Kak "&amp;B148&amp;", pesanan jastip kamu sudah siap dikirim. Total pelunasan Rp"&amp;FIXED(I148,0)&amp;" (sisa harga barang + ongkir). Mohon transfer paling lambat "&amp;Trip!$B$7&amp;" hari dan kirim bukti transfernya ya. Terima kasih!"))</f>
        <v/>
      </c>
      <c r="L148" s="9">
        <f>IFERROR(INDEX('Rekap Order'!$U$2:$U$501,MATCH(ROW()-1,'Rekap Order'!$V$2:$V$501,0)),"")</f>
        <v/>
      </c>
    </row>
    <row r="149">
      <c r="A149" s="31">
        <f>IF($L149="","",ROW()-1)</f>
        <v/>
      </c>
      <c r="B149" s="31">
        <f>IF($L149="","",INDEX('Rekap Order'!$C$2:$C$501,MATCH(ROW()-1,'Rekap Order'!$V$2:$V$501,0)))</f>
        <v/>
      </c>
      <c r="C149" s="31">
        <f>IF($L149="","",INDEX('Rekap Order'!$D$2:$D$501,MATCH(ROW()-1,'Rekap Order'!$V$2:$V$501,0))&amp;"")</f>
        <v/>
      </c>
      <c r="D149" s="16">
        <f>IF($L149="","",SUMIF('Rekap Order'!$U$2:$U$501,$L149,'Rekap Order'!$G$2:$G$501))</f>
        <v/>
      </c>
      <c r="E149" s="17">
        <f>IF($L149="","",SUMIF('Rekap Order'!$U$2:$U$501,$L149,'Rekap Order'!$J$2:$J$501))</f>
        <v/>
      </c>
      <c r="F149" s="17">
        <f>IF($L149="","",SUMIF('Rekap Order'!$U$2:$U$501,$L149,'Rekap Order'!$K$2:$K$501))</f>
        <v/>
      </c>
      <c r="G149" s="17">
        <f>IF($L149="","",SUMIF('Rekap Order'!$U$2:$U$501,$L149,'Rekap Order'!$O$2:$O$501))</f>
        <v/>
      </c>
      <c r="H149" s="17">
        <f>IF($L149="","",SUMIF('Rekap Order'!$U$2:$U$501,$L149,'Rekap Order'!$R$2:$R$501))</f>
        <v/>
      </c>
      <c r="I149" s="17">
        <f>IF($L149="","",SUMIF('Rekap Order'!$U$2:$U$501,$L149,'Rekap Order'!$L$2:$L$501)+SUMIFS('Rekap Order'!$O$2:$O$501,'Rekap Order'!$U$2:$U$501,$L149,'Rekap Order'!$M$2:$M$501,"&lt;&gt;Lunas"))</f>
        <v/>
      </c>
      <c r="J149" s="31">
        <f>IF($L149="","",IF(I149&lt;=0,"Lunas",IF(F149&gt;0,"DP","Belum bayar")))</f>
        <v/>
      </c>
      <c r="K149" s="31">
        <f>IF($L149="","",IF(I149&lt;=0,"","Halo Kak "&amp;B149&amp;", pesanan jastip kamu sudah siap dikirim. Total pelunasan Rp"&amp;FIXED(I149,0)&amp;" (sisa harga barang + ongkir). Mohon transfer paling lambat "&amp;Trip!$B$7&amp;" hari dan kirim bukti transfernya ya. Terima kasih!"))</f>
        <v/>
      </c>
      <c r="L149" s="9">
        <f>IFERROR(INDEX('Rekap Order'!$U$2:$U$501,MATCH(ROW()-1,'Rekap Order'!$V$2:$V$501,0)),"")</f>
        <v/>
      </c>
    </row>
    <row r="150">
      <c r="A150" s="31">
        <f>IF($L150="","",ROW()-1)</f>
        <v/>
      </c>
      <c r="B150" s="31">
        <f>IF($L150="","",INDEX('Rekap Order'!$C$2:$C$501,MATCH(ROW()-1,'Rekap Order'!$V$2:$V$501,0)))</f>
        <v/>
      </c>
      <c r="C150" s="31">
        <f>IF($L150="","",INDEX('Rekap Order'!$D$2:$D$501,MATCH(ROW()-1,'Rekap Order'!$V$2:$V$501,0))&amp;"")</f>
        <v/>
      </c>
      <c r="D150" s="16">
        <f>IF($L150="","",SUMIF('Rekap Order'!$U$2:$U$501,$L150,'Rekap Order'!$G$2:$G$501))</f>
        <v/>
      </c>
      <c r="E150" s="17">
        <f>IF($L150="","",SUMIF('Rekap Order'!$U$2:$U$501,$L150,'Rekap Order'!$J$2:$J$501))</f>
        <v/>
      </c>
      <c r="F150" s="17">
        <f>IF($L150="","",SUMIF('Rekap Order'!$U$2:$U$501,$L150,'Rekap Order'!$K$2:$K$501))</f>
        <v/>
      </c>
      <c r="G150" s="17">
        <f>IF($L150="","",SUMIF('Rekap Order'!$U$2:$U$501,$L150,'Rekap Order'!$O$2:$O$501))</f>
        <v/>
      </c>
      <c r="H150" s="17">
        <f>IF($L150="","",SUMIF('Rekap Order'!$U$2:$U$501,$L150,'Rekap Order'!$R$2:$R$501))</f>
        <v/>
      </c>
      <c r="I150" s="17">
        <f>IF($L150="","",SUMIF('Rekap Order'!$U$2:$U$501,$L150,'Rekap Order'!$L$2:$L$501)+SUMIFS('Rekap Order'!$O$2:$O$501,'Rekap Order'!$U$2:$U$501,$L150,'Rekap Order'!$M$2:$M$501,"&lt;&gt;Lunas"))</f>
        <v/>
      </c>
      <c r="J150" s="31">
        <f>IF($L150="","",IF(I150&lt;=0,"Lunas",IF(F150&gt;0,"DP","Belum bayar")))</f>
        <v/>
      </c>
      <c r="K150" s="31">
        <f>IF($L150="","",IF(I150&lt;=0,"","Halo Kak "&amp;B150&amp;", pesanan jastip kamu sudah siap dikirim. Total pelunasan Rp"&amp;FIXED(I150,0)&amp;" (sisa harga barang + ongkir). Mohon transfer paling lambat "&amp;Trip!$B$7&amp;" hari dan kirim bukti transfernya ya. Terima kasih!"))</f>
        <v/>
      </c>
      <c r="L150" s="9">
        <f>IFERROR(INDEX('Rekap Order'!$U$2:$U$501,MATCH(ROW()-1,'Rekap Order'!$V$2:$V$501,0)),"")</f>
        <v/>
      </c>
    </row>
    <row r="151">
      <c r="A151" s="31">
        <f>IF($L151="","",ROW()-1)</f>
        <v/>
      </c>
      <c r="B151" s="31">
        <f>IF($L151="","",INDEX('Rekap Order'!$C$2:$C$501,MATCH(ROW()-1,'Rekap Order'!$V$2:$V$501,0)))</f>
        <v/>
      </c>
      <c r="C151" s="31">
        <f>IF($L151="","",INDEX('Rekap Order'!$D$2:$D$501,MATCH(ROW()-1,'Rekap Order'!$V$2:$V$501,0))&amp;"")</f>
        <v/>
      </c>
      <c r="D151" s="16">
        <f>IF($L151="","",SUMIF('Rekap Order'!$U$2:$U$501,$L151,'Rekap Order'!$G$2:$G$501))</f>
        <v/>
      </c>
      <c r="E151" s="17">
        <f>IF($L151="","",SUMIF('Rekap Order'!$U$2:$U$501,$L151,'Rekap Order'!$J$2:$J$501))</f>
        <v/>
      </c>
      <c r="F151" s="17">
        <f>IF($L151="","",SUMIF('Rekap Order'!$U$2:$U$501,$L151,'Rekap Order'!$K$2:$K$501))</f>
        <v/>
      </c>
      <c r="G151" s="17">
        <f>IF($L151="","",SUMIF('Rekap Order'!$U$2:$U$501,$L151,'Rekap Order'!$O$2:$O$501))</f>
        <v/>
      </c>
      <c r="H151" s="17">
        <f>IF($L151="","",SUMIF('Rekap Order'!$U$2:$U$501,$L151,'Rekap Order'!$R$2:$R$501))</f>
        <v/>
      </c>
      <c r="I151" s="17">
        <f>IF($L151="","",SUMIF('Rekap Order'!$U$2:$U$501,$L151,'Rekap Order'!$L$2:$L$501)+SUMIFS('Rekap Order'!$O$2:$O$501,'Rekap Order'!$U$2:$U$501,$L151,'Rekap Order'!$M$2:$M$501,"&lt;&gt;Lunas"))</f>
        <v/>
      </c>
      <c r="J151" s="31">
        <f>IF($L151="","",IF(I151&lt;=0,"Lunas",IF(F151&gt;0,"DP","Belum bayar")))</f>
        <v/>
      </c>
      <c r="K151" s="31">
        <f>IF($L151="","",IF(I151&lt;=0,"","Halo Kak "&amp;B151&amp;", pesanan jastip kamu sudah siap dikirim. Total pelunasan Rp"&amp;FIXED(I151,0)&amp;" (sisa harga barang + ongkir). Mohon transfer paling lambat "&amp;Trip!$B$7&amp;" hari dan kirim bukti transfernya ya. Terima kasih!"))</f>
        <v/>
      </c>
      <c r="L151" s="9">
        <f>IFERROR(INDEX('Rekap Order'!$U$2:$U$501,MATCH(ROW()-1,'Rekap Order'!$V$2:$V$501,0)),"")</f>
        <v/>
      </c>
    </row>
    <row r="152">
      <c r="A152" s="31">
        <f>IF($L152="","",ROW()-1)</f>
        <v/>
      </c>
      <c r="B152" s="31">
        <f>IF($L152="","",INDEX('Rekap Order'!$C$2:$C$501,MATCH(ROW()-1,'Rekap Order'!$V$2:$V$501,0)))</f>
        <v/>
      </c>
      <c r="C152" s="31">
        <f>IF($L152="","",INDEX('Rekap Order'!$D$2:$D$501,MATCH(ROW()-1,'Rekap Order'!$V$2:$V$501,0))&amp;"")</f>
        <v/>
      </c>
      <c r="D152" s="16">
        <f>IF($L152="","",SUMIF('Rekap Order'!$U$2:$U$501,$L152,'Rekap Order'!$G$2:$G$501))</f>
        <v/>
      </c>
      <c r="E152" s="17">
        <f>IF($L152="","",SUMIF('Rekap Order'!$U$2:$U$501,$L152,'Rekap Order'!$J$2:$J$501))</f>
        <v/>
      </c>
      <c r="F152" s="17">
        <f>IF($L152="","",SUMIF('Rekap Order'!$U$2:$U$501,$L152,'Rekap Order'!$K$2:$K$501))</f>
        <v/>
      </c>
      <c r="G152" s="17">
        <f>IF($L152="","",SUMIF('Rekap Order'!$U$2:$U$501,$L152,'Rekap Order'!$O$2:$O$501))</f>
        <v/>
      </c>
      <c r="H152" s="17">
        <f>IF($L152="","",SUMIF('Rekap Order'!$U$2:$U$501,$L152,'Rekap Order'!$R$2:$R$501))</f>
        <v/>
      </c>
      <c r="I152" s="17">
        <f>IF($L152="","",SUMIF('Rekap Order'!$U$2:$U$501,$L152,'Rekap Order'!$L$2:$L$501)+SUMIFS('Rekap Order'!$O$2:$O$501,'Rekap Order'!$U$2:$U$501,$L152,'Rekap Order'!$M$2:$M$501,"&lt;&gt;Lunas"))</f>
        <v/>
      </c>
      <c r="J152" s="31">
        <f>IF($L152="","",IF(I152&lt;=0,"Lunas",IF(F152&gt;0,"DP","Belum bayar")))</f>
        <v/>
      </c>
      <c r="K152" s="31">
        <f>IF($L152="","",IF(I152&lt;=0,"","Halo Kak "&amp;B152&amp;", pesanan jastip kamu sudah siap dikirim. Total pelunasan Rp"&amp;FIXED(I152,0)&amp;" (sisa harga barang + ongkir). Mohon transfer paling lambat "&amp;Trip!$B$7&amp;" hari dan kirim bukti transfernya ya. Terima kasih!"))</f>
        <v/>
      </c>
      <c r="L152" s="9">
        <f>IFERROR(INDEX('Rekap Order'!$U$2:$U$501,MATCH(ROW()-1,'Rekap Order'!$V$2:$V$501,0)),"")</f>
        <v/>
      </c>
    </row>
    <row r="153">
      <c r="A153" s="31">
        <f>IF($L153="","",ROW()-1)</f>
        <v/>
      </c>
      <c r="B153" s="31">
        <f>IF($L153="","",INDEX('Rekap Order'!$C$2:$C$501,MATCH(ROW()-1,'Rekap Order'!$V$2:$V$501,0)))</f>
        <v/>
      </c>
      <c r="C153" s="31">
        <f>IF($L153="","",INDEX('Rekap Order'!$D$2:$D$501,MATCH(ROW()-1,'Rekap Order'!$V$2:$V$501,0))&amp;"")</f>
        <v/>
      </c>
      <c r="D153" s="16">
        <f>IF($L153="","",SUMIF('Rekap Order'!$U$2:$U$501,$L153,'Rekap Order'!$G$2:$G$501))</f>
        <v/>
      </c>
      <c r="E153" s="17">
        <f>IF($L153="","",SUMIF('Rekap Order'!$U$2:$U$501,$L153,'Rekap Order'!$J$2:$J$501))</f>
        <v/>
      </c>
      <c r="F153" s="17">
        <f>IF($L153="","",SUMIF('Rekap Order'!$U$2:$U$501,$L153,'Rekap Order'!$K$2:$K$501))</f>
        <v/>
      </c>
      <c r="G153" s="17">
        <f>IF($L153="","",SUMIF('Rekap Order'!$U$2:$U$501,$L153,'Rekap Order'!$O$2:$O$501))</f>
        <v/>
      </c>
      <c r="H153" s="17">
        <f>IF($L153="","",SUMIF('Rekap Order'!$U$2:$U$501,$L153,'Rekap Order'!$R$2:$R$501))</f>
        <v/>
      </c>
      <c r="I153" s="17">
        <f>IF($L153="","",SUMIF('Rekap Order'!$U$2:$U$501,$L153,'Rekap Order'!$L$2:$L$501)+SUMIFS('Rekap Order'!$O$2:$O$501,'Rekap Order'!$U$2:$U$501,$L153,'Rekap Order'!$M$2:$M$501,"&lt;&gt;Lunas"))</f>
        <v/>
      </c>
      <c r="J153" s="31">
        <f>IF($L153="","",IF(I153&lt;=0,"Lunas",IF(F153&gt;0,"DP","Belum bayar")))</f>
        <v/>
      </c>
      <c r="K153" s="31">
        <f>IF($L153="","",IF(I153&lt;=0,"","Halo Kak "&amp;B153&amp;", pesanan jastip kamu sudah siap dikirim. Total pelunasan Rp"&amp;FIXED(I153,0)&amp;" (sisa harga barang + ongkir). Mohon transfer paling lambat "&amp;Trip!$B$7&amp;" hari dan kirim bukti transfernya ya. Terima kasih!"))</f>
        <v/>
      </c>
      <c r="L153" s="9">
        <f>IFERROR(INDEX('Rekap Order'!$U$2:$U$501,MATCH(ROW()-1,'Rekap Order'!$V$2:$V$501,0)),"")</f>
        <v/>
      </c>
    </row>
    <row r="154">
      <c r="A154" s="31">
        <f>IF($L154="","",ROW()-1)</f>
        <v/>
      </c>
      <c r="B154" s="31">
        <f>IF($L154="","",INDEX('Rekap Order'!$C$2:$C$501,MATCH(ROW()-1,'Rekap Order'!$V$2:$V$501,0)))</f>
        <v/>
      </c>
      <c r="C154" s="31">
        <f>IF($L154="","",INDEX('Rekap Order'!$D$2:$D$501,MATCH(ROW()-1,'Rekap Order'!$V$2:$V$501,0))&amp;"")</f>
        <v/>
      </c>
      <c r="D154" s="16">
        <f>IF($L154="","",SUMIF('Rekap Order'!$U$2:$U$501,$L154,'Rekap Order'!$G$2:$G$501))</f>
        <v/>
      </c>
      <c r="E154" s="17">
        <f>IF($L154="","",SUMIF('Rekap Order'!$U$2:$U$501,$L154,'Rekap Order'!$J$2:$J$501))</f>
        <v/>
      </c>
      <c r="F154" s="17">
        <f>IF($L154="","",SUMIF('Rekap Order'!$U$2:$U$501,$L154,'Rekap Order'!$K$2:$K$501))</f>
        <v/>
      </c>
      <c r="G154" s="17">
        <f>IF($L154="","",SUMIF('Rekap Order'!$U$2:$U$501,$L154,'Rekap Order'!$O$2:$O$501))</f>
        <v/>
      </c>
      <c r="H154" s="17">
        <f>IF($L154="","",SUMIF('Rekap Order'!$U$2:$U$501,$L154,'Rekap Order'!$R$2:$R$501))</f>
        <v/>
      </c>
      <c r="I154" s="17">
        <f>IF($L154="","",SUMIF('Rekap Order'!$U$2:$U$501,$L154,'Rekap Order'!$L$2:$L$501)+SUMIFS('Rekap Order'!$O$2:$O$501,'Rekap Order'!$U$2:$U$501,$L154,'Rekap Order'!$M$2:$M$501,"&lt;&gt;Lunas"))</f>
        <v/>
      </c>
      <c r="J154" s="31">
        <f>IF($L154="","",IF(I154&lt;=0,"Lunas",IF(F154&gt;0,"DP","Belum bayar")))</f>
        <v/>
      </c>
      <c r="K154" s="31">
        <f>IF($L154="","",IF(I154&lt;=0,"","Halo Kak "&amp;B154&amp;", pesanan jastip kamu sudah siap dikirim. Total pelunasan Rp"&amp;FIXED(I154,0)&amp;" (sisa harga barang + ongkir). Mohon transfer paling lambat "&amp;Trip!$B$7&amp;" hari dan kirim bukti transfernya ya. Terima kasih!"))</f>
        <v/>
      </c>
      <c r="L154" s="9">
        <f>IFERROR(INDEX('Rekap Order'!$U$2:$U$501,MATCH(ROW()-1,'Rekap Order'!$V$2:$V$501,0)),"")</f>
        <v/>
      </c>
    </row>
    <row r="155">
      <c r="A155" s="31">
        <f>IF($L155="","",ROW()-1)</f>
        <v/>
      </c>
      <c r="B155" s="31">
        <f>IF($L155="","",INDEX('Rekap Order'!$C$2:$C$501,MATCH(ROW()-1,'Rekap Order'!$V$2:$V$501,0)))</f>
        <v/>
      </c>
      <c r="C155" s="31">
        <f>IF($L155="","",INDEX('Rekap Order'!$D$2:$D$501,MATCH(ROW()-1,'Rekap Order'!$V$2:$V$501,0))&amp;"")</f>
        <v/>
      </c>
      <c r="D155" s="16">
        <f>IF($L155="","",SUMIF('Rekap Order'!$U$2:$U$501,$L155,'Rekap Order'!$G$2:$G$501))</f>
        <v/>
      </c>
      <c r="E155" s="17">
        <f>IF($L155="","",SUMIF('Rekap Order'!$U$2:$U$501,$L155,'Rekap Order'!$J$2:$J$501))</f>
        <v/>
      </c>
      <c r="F155" s="17">
        <f>IF($L155="","",SUMIF('Rekap Order'!$U$2:$U$501,$L155,'Rekap Order'!$K$2:$K$501))</f>
        <v/>
      </c>
      <c r="G155" s="17">
        <f>IF($L155="","",SUMIF('Rekap Order'!$U$2:$U$501,$L155,'Rekap Order'!$O$2:$O$501))</f>
        <v/>
      </c>
      <c r="H155" s="17">
        <f>IF($L155="","",SUMIF('Rekap Order'!$U$2:$U$501,$L155,'Rekap Order'!$R$2:$R$501))</f>
        <v/>
      </c>
      <c r="I155" s="17">
        <f>IF($L155="","",SUMIF('Rekap Order'!$U$2:$U$501,$L155,'Rekap Order'!$L$2:$L$501)+SUMIFS('Rekap Order'!$O$2:$O$501,'Rekap Order'!$U$2:$U$501,$L155,'Rekap Order'!$M$2:$M$501,"&lt;&gt;Lunas"))</f>
        <v/>
      </c>
      <c r="J155" s="31">
        <f>IF($L155="","",IF(I155&lt;=0,"Lunas",IF(F155&gt;0,"DP","Belum bayar")))</f>
        <v/>
      </c>
      <c r="K155" s="31">
        <f>IF($L155="","",IF(I155&lt;=0,"","Halo Kak "&amp;B155&amp;", pesanan jastip kamu sudah siap dikirim. Total pelunasan Rp"&amp;FIXED(I155,0)&amp;" (sisa harga barang + ongkir). Mohon transfer paling lambat "&amp;Trip!$B$7&amp;" hari dan kirim bukti transfernya ya. Terima kasih!"))</f>
        <v/>
      </c>
      <c r="L155" s="9">
        <f>IFERROR(INDEX('Rekap Order'!$U$2:$U$501,MATCH(ROW()-1,'Rekap Order'!$V$2:$V$501,0)),"")</f>
        <v/>
      </c>
    </row>
    <row r="156">
      <c r="A156" s="31">
        <f>IF($L156="","",ROW()-1)</f>
        <v/>
      </c>
      <c r="B156" s="31">
        <f>IF($L156="","",INDEX('Rekap Order'!$C$2:$C$501,MATCH(ROW()-1,'Rekap Order'!$V$2:$V$501,0)))</f>
        <v/>
      </c>
      <c r="C156" s="31">
        <f>IF($L156="","",INDEX('Rekap Order'!$D$2:$D$501,MATCH(ROW()-1,'Rekap Order'!$V$2:$V$501,0))&amp;"")</f>
        <v/>
      </c>
      <c r="D156" s="16">
        <f>IF($L156="","",SUMIF('Rekap Order'!$U$2:$U$501,$L156,'Rekap Order'!$G$2:$G$501))</f>
        <v/>
      </c>
      <c r="E156" s="17">
        <f>IF($L156="","",SUMIF('Rekap Order'!$U$2:$U$501,$L156,'Rekap Order'!$J$2:$J$501))</f>
        <v/>
      </c>
      <c r="F156" s="17">
        <f>IF($L156="","",SUMIF('Rekap Order'!$U$2:$U$501,$L156,'Rekap Order'!$K$2:$K$501))</f>
        <v/>
      </c>
      <c r="G156" s="17">
        <f>IF($L156="","",SUMIF('Rekap Order'!$U$2:$U$501,$L156,'Rekap Order'!$O$2:$O$501))</f>
        <v/>
      </c>
      <c r="H156" s="17">
        <f>IF($L156="","",SUMIF('Rekap Order'!$U$2:$U$501,$L156,'Rekap Order'!$R$2:$R$501))</f>
        <v/>
      </c>
      <c r="I156" s="17">
        <f>IF($L156="","",SUMIF('Rekap Order'!$U$2:$U$501,$L156,'Rekap Order'!$L$2:$L$501)+SUMIFS('Rekap Order'!$O$2:$O$501,'Rekap Order'!$U$2:$U$501,$L156,'Rekap Order'!$M$2:$M$501,"&lt;&gt;Lunas"))</f>
        <v/>
      </c>
      <c r="J156" s="31">
        <f>IF($L156="","",IF(I156&lt;=0,"Lunas",IF(F156&gt;0,"DP","Belum bayar")))</f>
        <v/>
      </c>
      <c r="K156" s="31">
        <f>IF($L156="","",IF(I156&lt;=0,"","Halo Kak "&amp;B156&amp;", pesanan jastip kamu sudah siap dikirim. Total pelunasan Rp"&amp;FIXED(I156,0)&amp;" (sisa harga barang + ongkir). Mohon transfer paling lambat "&amp;Trip!$B$7&amp;" hari dan kirim bukti transfernya ya. Terima kasih!"))</f>
        <v/>
      </c>
      <c r="L156" s="9">
        <f>IFERROR(INDEX('Rekap Order'!$U$2:$U$501,MATCH(ROW()-1,'Rekap Order'!$V$2:$V$501,0)),"")</f>
        <v/>
      </c>
    </row>
    <row r="157">
      <c r="A157" s="31">
        <f>IF($L157="","",ROW()-1)</f>
        <v/>
      </c>
      <c r="B157" s="31">
        <f>IF($L157="","",INDEX('Rekap Order'!$C$2:$C$501,MATCH(ROW()-1,'Rekap Order'!$V$2:$V$501,0)))</f>
        <v/>
      </c>
      <c r="C157" s="31">
        <f>IF($L157="","",INDEX('Rekap Order'!$D$2:$D$501,MATCH(ROW()-1,'Rekap Order'!$V$2:$V$501,0))&amp;"")</f>
        <v/>
      </c>
      <c r="D157" s="16">
        <f>IF($L157="","",SUMIF('Rekap Order'!$U$2:$U$501,$L157,'Rekap Order'!$G$2:$G$501))</f>
        <v/>
      </c>
      <c r="E157" s="17">
        <f>IF($L157="","",SUMIF('Rekap Order'!$U$2:$U$501,$L157,'Rekap Order'!$J$2:$J$501))</f>
        <v/>
      </c>
      <c r="F157" s="17">
        <f>IF($L157="","",SUMIF('Rekap Order'!$U$2:$U$501,$L157,'Rekap Order'!$K$2:$K$501))</f>
        <v/>
      </c>
      <c r="G157" s="17">
        <f>IF($L157="","",SUMIF('Rekap Order'!$U$2:$U$501,$L157,'Rekap Order'!$O$2:$O$501))</f>
        <v/>
      </c>
      <c r="H157" s="17">
        <f>IF($L157="","",SUMIF('Rekap Order'!$U$2:$U$501,$L157,'Rekap Order'!$R$2:$R$501))</f>
        <v/>
      </c>
      <c r="I157" s="17">
        <f>IF($L157="","",SUMIF('Rekap Order'!$U$2:$U$501,$L157,'Rekap Order'!$L$2:$L$501)+SUMIFS('Rekap Order'!$O$2:$O$501,'Rekap Order'!$U$2:$U$501,$L157,'Rekap Order'!$M$2:$M$501,"&lt;&gt;Lunas"))</f>
        <v/>
      </c>
      <c r="J157" s="31">
        <f>IF($L157="","",IF(I157&lt;=0,"Lunas",IF(F157&gt;0,"DP","Belum bayar")))</f>
        <v/>
      </c>
      <c r="K157" s="31">
        <f>IF($L157="","",IF(I157&lt;=0,"","Halo Kak "&amp;B157&amp;", pesanan jastip kamu sudah siap dikirim. Total pelunasan Rp"&amp;FIXED(I157,0)&amp;" (sisa harga barang + ongkir). Mohon transfer paling lambat "&amp;Trip!$B$7&amp;" hari dan kirim bukti transfernya ya. Terima kasih!"))</f>
        <v/>
      </c>
      <c r="L157" s="9">
        <f>IFERROR(INDEX('Rekap Order'!$U$2:$U$501,MATCH(ROW()-1,'Rekap Order'!$V$2:$V$501,0)),"")</f>
        <v/>
      </c>
    </row>
    <row r="158">
      <c r="A158" s="31">
        <f>IF($L158="","",ROW()-1)</f>
        <v/>
      </c>
      <c r="B158" s="31">
        <f>IF($L158="","",INDEX('Rekap Order'!$C$2:$C$501,MATCH(ROW()-1,'Rekap Order'!$V$2:$V$501,0)))</f>
        <v/>
      </c>
      <c r="C158" s="31">
        <f>IF($L158="","",INDEX('Rekap Order'!$D$2:$D$501,MATCH(ROW()-1,'Rekap Order'!$V$2:$V$501,0))&amp;"")</f>
        <v/>
      </c>
      <c r="D158" s="16">
        <f>IF($L158="","",SUMIF('Rekap Order'!$U$2:$U$501,$L158,'Rekap Order'!$G$2:$G$501))</f>
        <v/>
      </c>
      <c r="E158" s="17">
        <f>IF($L158="","",SUMIF('Rekap Order'!$U$2:$U$501,$L158,'Rekap Order'!$J$2:$J$501))</f>
        <v/>
      </c>
      <c r="F158" s="17">
        <f>IF($L158="","",SUMIF('Rekap Order'!$U$2:$U$501,$L158,'Rekap Order'!$K$2:$K$501))</f>
        <v/>
      </c>
      <c r="G158" s="17">
        <f>IF($L158="","",SUMIF('Rekap Order'!$U$2:$U$501,$L158,'Rekap Order'!$O$2:$O$501))</f>
        <v/>
      </c>
      <c r="H158" s="17">
        <f>IF($L158="","",SUMIF('Rekap Order'!$U$2:$U$501,$L158,'Rekap Order'!$R$2:$R$501))</f>
        <v/>
      </c>
      <c r="I158" s="17">
        <f>IF($L158="","",SUMIF('Rekap Order'!$U$2:$U$501,$L158,'Rekap Order'!$L$2:$L$501)+SUMIFS('Rekap Order'!$O$2:$O$501,'Rekap Order'!$U$2:$U$501,$L158,'Rekap Order'!$M$2:$M$501,"&lt;&gt;Lunas"))</f>
        <v/>
      </c>
      <c r="J158" s="31">
        <f>IF($L158="","",IF(I158&lt;=0,"Lunas",IF(F158&gt;0,"DP","Belum bayar")))</f>
        <v/>
      </c>
      <c r="K158" s="31">
        <f>IF($L158="","",IF(I158&lt;=0,"","Halo Kak "&amp;B158&amp;", pesanan jastip kamu sudah siap dikirim. Total pelunasan Rp"&amp;FIXED(I158,0)&amp;" (sisa harga barang + ongkir). Mohon transfer paling lambat "&amp;Trip!$B$7&amp;" hari dan kirim bukti transfernya ya. Terima kasih!"))</f>
        <v/>
      </c>
      <c r="L158" s="9">
        <f>IFERROR(INDEX('Rekap Order'!$U$2:$U$501,MATCH(ROW()-1,'Rekap Order'!$V$2:$V$501,0)),"")</f>
        <v/>
      </c>
    </row>
    <row r="159">
      <c r="A159" s="31">
        <f>IF($L159="","",ROW()-1)</f>
        <v/>
      </c>
      <c r="B159" s="31">
        <f>IF($L159="","",INDEX('Rekap Order'!$C$2:$C$501,MATCH(ROW()-1,'Rekap Order'!$V$2:$V$501,0)))</f>
        <v/>
      </c>
      <c r="C159" s="31">
        <f>IF($L159="","",INDEX('Rekap Order'!$D$2:$D$501,MATCH(ROW()-1,'Rekap Order'!$V$2:$V$501,0))&amp;"")</f>
        <v/>
      </c>
      <c r="D159" s="16">
        <f>IF($L159="","",SUMIF('Rekap Order'!$U$2:$U$501,$L159,'Rekap Order'!$G$2:$G$501))</f>
        <v/>
      </c>
      <c r="E159" s="17">
        <f>IF($L159="","",SUMIF('Rekap Order'!$U$2:$U$501,$L159,'Rekap Order'!$J$2:$J$501))</f>
        <v/>
      </c>
      <c r="F159" s="17">
        <f>IF($L159="","",SUMIF('Rekap Order'!$U$2:$U$501,$L159,'Rekap Order'!$K$2:$K$501))</f>
        <v/>
      </c>
      <c r="G159" s="17">
        <f>IF($L159="","",SUMIF('Rekap Order'!$U$2:$U$501,$L159,'Rekap Order'!$O$2:$O$501))</f>
        <v/>
      </c>
      <c r="H159" s="17">
        <f>IF($L159="","",SUMIF('Rekap Order'!$U$2:$U$501,$L159,'Rekap Order'!$R$2:$R$501))</f>
        <v/>
      </c>
      <c r="I159" s="17">
        <f>IF($L159="","",SUMIF('Rekap Order'!$U$2:$U$501,$L159,'Rekap Order'!$L$2:$L$501)+SUMIFS('Rekap Order'!$O$2:$O$501,'Rekap Order'!$U$2:$U$501,$L159,'Rekap Order'!$M$2:$M$501,"&lt;&gt;Lunas"))</f>
        <v/>
      </c>
      <c r="J159" s="31">
        <f>IF($L159="","",IF(I159&lt;=0,"Lunas",IF(F159&gt;0,"DP","Belum bayar")))</f>
        <v/>
      </c>
      <c r="K159" s="31">
        <f>IF($L159="","",IF(I159&lt;=0,"","Halo Kak "&amp;B159&amp;", pesanan jastip kamu sudah siap dikirim. Total pelunasan Rp"&amp;FIXED(I159,0)&amp;" (sisa harga barang + ongkir). Mohon transfer paling lambat "&amp;Trip!$B$7&amp;" hari dan kirim bukti transfernya ya. Terima kasih!"))</f>
        <v/>
      </c>
      <c r="L159" s="9">
        <f>IFERROR(INDEX('Rekap Order'!$U$2:$U$501,MATCH(ROW()-1,'Rekap Order'!$V$2:$V$501,0)),"")</f>
        <v/>
      </c>
    </row>
    <row r="160">
      <c r="A160" s="31">
        <f>IF($L160="","",ROW()-1)</f>
        <v/>
      </c>
      <c r="B160" s="31">
        <f>IF($L160="","",INDEX('Rekap Order'!$C$2:$C$501,MATCH(ROW()-1,'Rekap Order'!$V$2:$V$501,0)))</f>
        <v/>
      </c>
      <c r="C160" s="31">
        <f>IF($L160="","",INDEX('Rekap Order'!$D$2:$D$501,MATCH(ROW()-1,'Rekap Order'!$V$2:$V$501,0))&amp;"")</f>
        <v/>
      </c>
      <c r="D160" s="16">
        <f>IF($L160="","",SUMIF('Rekap Order'!$U$2:$U$501,$L160,'Rekap Order'!$G$2:$G$501))</f>
        <v/>
      </c>
      <c r="E160" s="17">
        <f>IF($L160="","",SUMIF('Rekap Order'!$U$2:$U$501,$L160,'Rekap Order'!$J$2:$J$501))</f>
        <v/>
      </c>
      <c r="F160" s="17">
        <f>IF($L160="","",SUMIF('Rekap Order'!$U$2:$U$501,$L160,'Rekap Order'!$K$2:$K$501))</f>
        <v/>
      </c>
      <c r="G160" s="17">
        <f>IF($L160="","",SUMIF('Rekap Order'!$U$2:$U$501,$L160,'Rekap Order'!$O$2:$O$501))</f>
        <v/>
      </c>
      <c r="H160" s="17">
        <f>IF($L160="","",SUMIF('Rekap Order'!$U$2:$U$501,$L160,'Rekap Order'!$R$2:$R$501))</f>
        <v/>
      </c>
      <c r="I160" s="17">
        <f>IF($L160="","",SUMIF('Rekap Order'!$U$2:$U$501,$L160,'Rekap Order'!$L$2:$L$501)+SUMIFS('Rekap Order'!$O$2:$O$501,'Rekap Order'!$U$2:$U$501,$L160,'Rekap Order'!$M$2:$M$501,"&lt;&gt;Lunas"))</f>
        <v/>
      </c>
      <c r="J160" s="31">
        <f>IF($L160="","",IF(I160&lt;=0,"Lunas",IF(F160&gt;0,"DP","Belum bayar")))</f>
        <v/>
      </c>
      <c r="K160" s="31">
        <f>IF($L160="","",IF(I160&lt;=0,"","Halo Kak "&amp;B160&amp;", pesanan jastip kamu sudah siap dikirim. Total pelunasan Rp"&amp;FIXED(I160,0)&amp;" (sisa harga barang + ongkir). Mohon transfer paling lambat "&amp;Trip!$B$7&amp;" hari dan kirim bukti transfernya ya. Terima kasih!"))</f>
        <v/>
      </c>
      <c r="L160" s="9">
        <f>IFERROR(INDEX('Rekap Order'!$U$2:$U$501,MATCH(ROW()-1,'Rekap Order'!$V$2:$V$501,0)),"")</f>
        <v/>
      </c>
    </row>
    <row r="161">
      <c r="A161" s="31">
        <f>IF($L161="","",ROW()-1)</f>
        <v/>
      </c>
      <c r="B161" s="31">
        <f>IF($L161="","",INDEX('Rekap Order'!$C$2:$C$501,MATCH(ROW()-1,'Rekap Order'!$V$2:$V$501,0)))</f>
        <v/>
      </c>
      <c r="C161" s="31">
        <f>IF($L161="","",INDEX('Rekap Order'!$D$2:$D$501,MATCH(ROW()-1,'Rekap Order'!$V$2:$V$501,0))&amp;"")</f>
        <v/>
      </c>
      <c r="D161" s="16">
        <f>IF($L161="","",SUMIF('Rekap Order'!$U$2:$U$501,$L161,'Rekap Order'!$G$2:$G$501))</f>
        <v/>
      </c>
      <c r="E161" s="17">
        <f>IF($L161="","",SUMIF('Rekap Order'!$U$2:$U$501,$L161,'Rekap Order'!$J$2:$J$501))</f>
        <v/>
      </c>
      <c r="F161" s="17">
        <f>IF($L161="","",SUMIF('Rekap Order'!$U$2:$U$501,$L161,'Rekap Order'!$K$2:$K$501))</f>
        <v/>
      </c>
      <c r="G161" s="17">
        <f>IF($L161="","",SUMIF('Rekap Order'!$U$2:$U$501,$L161,'Rekap Order'!$O$2:$O$501))</f>
        <v/>
      </c>
      <c r="H161" s="17">
        <f>IF($L161="","",SUMIF('Rekap Order'!$U$2:$U$501,$L161,'Rekap Order'!$R$2:$R$501))</f>
        <v/>
      </c>
      <c r="I161" s="17">
        <f>IF($L161="","",SUMIF('Rekap Order'!$U$2:$U$501,$L161,'Rekap Order'!$L$2:$L$501)+SUMIFS('Rekap Order'!$O$2:$O$501,'Rekap Order'!$U$2:$U$501,$L161,'Rekap Order'!$M$2:$M$501,"&lt;&gt;Lunas"))</f>
        <v/>
      </c>
      <c r="J161" s="31">
        <f>IF($L161="","",IF(I161&lt;=0,"Lunas",IF(F161&gt;0,"DP","Belum bayar")))</f>
        <v/>
      </c>
      <c r="K161" s="31">
        <f>IF($L161="","",IF(I161&lt;=0,"","Halo Kak "&amp;B161&amp;", pesanan jastip kamu sudah siap dikirim. Total pelunasan Rp"&amp;FIXED(I161,0)&amp;" (sisa harga barang + ongkir). Mohon transfer paling lambat "&amp;Trip!$B$7&amp;" hari dan kirim bukti transfernya ya. Terima kasih!"))</f>
        <v/>
      </c>
      <c r="L161" s="9">
        <f>IFERROR(INDEX('Rekap Order'!$U$2:$U$501,MATCH(ROW()-1,'Rekap Order'!$V$2:$V$501,0)),"")</f>
        <v/>
      </c>
    </row>
    <row r="162">
      <c r="A162" s="31">
        <f>IF($L162="","",ROW()-1)</f>
        <v/>
      </c>
      <c r="B162" s="31">
        <f>IF($L162="","",INDEX('Rekap Order'!$C$2:$C$501,MATCH(ROW()-1,'Rekap Order'!$V$2:$V$501,0)))</f>
        <v/>
      </c>
      <c r="C162" s="31">
        <f>IF($L162="","",INDEX('Rekap Order'!$D$2:$D$501,MATCH(ROW()-1,'Rekap Order'!$V$2:$V$501,0))&amp;"")</f>
        <v/>
      </c>
      <c r="D162" s="16">
        <f>IF($L162="","",SUMIF('Rekap Order'!$U$2:$U$501,$L162,'Rekap Order'!$G$2:$G$501))</f>
        <v/>
      </c>
      <c r="E162" s="17">
        <f>IF($L162="","",SUMIF('Rekap Order'!$U$2:$U$501,$L162,'Rekap Order'!$J$2:$J$501))</f>
        <v/>
      </c>
      <c r="F162" s="17">
        <f>IF($L162="","",SUMIF('Rekap Order'!$U$2:$U$501,$L162,'Rekap Order'!$K$2:$K$501))</f>
        <v/>
      </c>
      <c r="G162" s="17">
        <f>IF($L162="","",SUMIF('Rekap Order'!$U$2:$U$501,$L162,'Rekap Order'!$O$2:$O$501))</f>
        <v/>
      </c>
      <c r="H162" s="17">
        <f>IF($L162="","",SUMIF('Rekap Order'!$U$2:$U$501,$L162,'Rekap Order'!$R$2:$R$501))</f>
        <v/>
      </c>
      <c r="I162" s="17">
        <f>IF($L162="","",SUMIF('Rekap Order'!$U$2:$U$501,$L162,'Rekap Order'!$L$2:$L$501)+SUMIFS('Rekap Order'!$O$2:$O$501,'Rekap Order'!$U$2:$U$501,$L162,'Rekap Order'!$M$2:$M$501,"&lt;&gt;Lunas"))</f>
        <v/>
      </c>
      <c r="J162" s="31">
        <f>IF($L162="","",IF(I162&lt;=0,"Lunas",IF(F162&gt;0,"DP","Belum bayar")))</f>
        <v/>
      </c>
      <c r="K162" s="31">
        <f>IF($L162="","",IF(I162&lt;=0,"","Halo Kak "&amp;B162&amp;", pesanan jastip kamu sudah siap dikirim. Total pelunasan Rp"&amp;FIXED(I162,0)&amp;" (sisa harga barang + ongkir). Mohon transfer paling lambat "&amp;Trip!$B$7&amp;" hari dan kirim bukti transfernya ya. Terima kasih!"))</f>
        <v/>
      </c>
      <c r="L162" s="9">
        <f>IFERROR(INDEX('Rekap Order'!$U$2:$U$501,MATCH(ROW()-1,'Rekap Order'!$V$2:$V$501,0)),"")</f>
        <v/>
      </c>
    </row>
    <row r="163">
      <c r="A163" s="31">
        <f>IF($L163="","",ROW()-1)</f>
        <v/>
      </c>
      <c r="B163" s="31">
        <f>IF($L163="","",INDEX('Rekap Order'!$C$2:$C$501,MATCH(ROW()-1,'Rekap Order'!$V$2:$V$501,0)))</f>
        <v/>
      </c>
      <c r="C163" s="31">
        <f>IF($L163="","",INDEX('Rekap Order'!$D$2:$D$501,MATCH(ROW()-1,'Rekap Order'!$V$2:$V$501,0))&amp;"")</f>
        <v/>
      </c>
      <c r="D163" s="16">
        <f>IF($L163="","",SUMIF('Rekap Order'!$U$2:$U$501,$L163,'Rekap Order'!$G$2:$G$501))</f>
        <v/>
      </c>
      <c r="E163" s="17">
        <f>IF($L163="","",SUMIF('Rekap Order'!$U$2:$U$501,$L163,'Rekap Order'!$J$2:$J$501))</f>
        <v/>
      </c>
      <c r="F163" s="17">
        <f>IF($L163="","",SUMIF('Rekap Order'!$U$2:$U$501,$L163,'Rekap Order'!$K$2:$K$501))</f>
        <v/>
      </c>
      <c r="G163" s="17">
        <f>IF($L163="","",SUMIF('Rekap Order'!$U$2:$U$501,$L163,'Rekap Order'!$O$2:$O$501))</f>
        <v/>
      </c>
      <c r="H163" s="17">
        <f>IF($L163="","",SUMIF('Rekap Order'!$U$2:$U$501,$L163,'Rekap Order'!$R$2:$R$501))</f>
        <v/>
      </c>
      <c r="I163" s="17">
        <f>IF($L163="","",SUMIF('Rekap Order'!$U$2:$U$501,$L163,'Rekap Order'!$L$2:$L$501)+SUMIFS('Rekap Order'!$O$2:$O$501,'Rekap Order'!$U$2:$U$501,$L163,'Rekap Order'!$M$2:$M$501,"&lt;&gt;Lunas"))</f>
        <v/>
      </c>
      <c r="J163" s="31">
        <f>IF($L163="","",IF(I163&lt;=0,"Lunas",IF(F163&gt;0,"DP","Belum bayar")))</f>
        <v/>
      </c>
      <c r="K163" s="31">
        <f>IF($L163="","",IF(I163&lt;=0,"","Halo Kak "&amp;B163&amp;", pesanan jastip kamu sudah siap dikirim. Total pelunasan Rp"&amp;FIXED(I163,0)&amp;" (sisa harga barang + ongkir). Mohon transfer paling lambat "&amp;Trip!$B$7&amp;" hari dan kirim bukti transfernya ya. Terima kasih!"))</f>
        <v/>
      </c>
      <c r="L163" s="9">
        <f>IFERROR(INDEX('Rekap Order'!$U$2:$U$501,MATCH(ROW()-1,'Rekap Order'!$V$2:$V$501,0)),"")</f>
        <v/>
      </c>
    </row>
    <row r="164">
      <c r="A164" s="31">
        <f>IF($L164="","",ROW()-1)</f>
        <v/>
      </c>
      <c r="B164" s="31">
        <f>IF($L164="","",INDEX('Rekap Order'!$C$2:$C$501,MATCH(ROW()-1,'Rekap Order'!$V$2:$V$501,0)))</f>
        <v/>
      </c>
      <c r="C164" s="31">
        <f>IF($L164="","",INDEX('Rekap Order'!$D$2:$D$501,MATCH(ROW()-1,'Rekap Order'!$V$2:$V$501,0))&amp;"")</f>
        <v/>
      </c>
      <c r="D164" s="16">
        <f>IF($L164="","",SUMIF('Rekap Order'!$U$2:$U$501,$L164,'Rekap Order'!$G$2:$G$501))</f>
        <v/>
      </c>
      <c r="E164" s="17">
        <f>IF($L164="","",SUMIF('Rekap Order'!$U$2:$U$501,$L164,'Rekap Order'!$J$2:$J$501))</f>
        <v/>
      </c>
      <c r="F164" s="17">
        <f>IF($L164="","",SUMIF('Rekap Order'!$U$2:$U$501,$L164,'Rekap Order'!$K$2:$K$501))</f>
        <v/>
      </c>
      <c r="G164" s="17">
        <f>IF($L164="","",SUMIF('Rekap Order'!$U$2:$U$501,$L164,'Rekap Order'!$O$2:$O$501))</f>
        <v/>
      </c>
      <c r="H164" s="17">
        <f>IF($L164="","",SUMIF('Rekap Order'!$U$2:$U$501,$L164,'Rekap Order'!$R$2:$R$501))</f>
        <v/>
      </c>
      <c r="I164" s="17">
        <f>IF($L164="","",SUMIF('Rekap Order'!$U$2:$U$501,$L164,'Rekap Order'!$L$2:$L$501)+SUMIFS('Rekap Order'!$O$2:$O$501,'Rekap Order'!$U$2:$U$501,$L164,'Rekap Order'!$M$2:$M$501,"&lt;&gt;Lunas"))</f>
        <v/>
      </c>
      <c r="J164" s="31">
        <f>IF($L164="","",IF(I164&lt;=0,"Lunas",IF(F164&gt;0,"DP","Belum bayar")))</f>
        <v/>
      </c>
      <c r="K164" s="31">
        <f>IF($L164="","",IF(I164&lt;=0,"","Halo Kak "&amp;B164&amp;", pesanan jastip kamu sudah siap dikirim. Total pelunasan Rp"&amp;FIXED(I164,0)&amp;" (sisa harga barang + ongkir). Mohon transfer paling lambat "&amp;Trip!$B$7&amp;" hari dan kirim bukti transfernya ya. Terima kasih!"))</f>
        <v/>
      </c>
      <c r="L164" s="9">
        <f>IFERROR(INDEX('Rekap Order'!$U$2:$U$501,MATCH(ROW()-1,'Rekap Order'!$V$2:$V$501,0)),"")</f>
        <v/>
      </c>
    </row>
    <row r="165">
      <c r="A165" s="31">
        <f>IF($L165="","",ROW()-1)</f>
        <v/>
      </c>
      <c r="B165" s="31">
        <f>IF($L165="","",INDEX('Rekap Order'!$C$2:$C$501,MATCH(ROW()-1,'Rekap Order'!$V$2:$V$501,0)))</f>
        <v/>
      </c>
      <c r="C165" s="31">
        <f>IF($L165="","",INDEX('Rekap Order'!$D$2:$D$501,MATCH(ROW()-1,'Rekap Order'!$V$2:$V$501,0))&amp;"")</f>
        <v/>
      </c>
      <c r="D165" s="16">
        <f>IF($L165="","",SUMIF('Rekap Order'!$U$2:$U$501,$L165,'Rekap Order'!$G$2:$G$501))</f>
        <v/>
      </c>
      <c r="E165" s="17">
        <f>IF($L165="","",SUMIF('Rekap Order'!$U$2:$U$501,$L165,'Rekap Order'!$J$2:$J$501))</f>
        <v/>
      </c>
      <c r="F165" s="17">
        <f>IF($L165="","",SUMIF('Rekap Order'!$U$2:$U$501,$L165,'Rekap Order'!$K$2:$K$501))</f>
        <v/>
      </c>
      <c r="G165" s="17">
        <f>IF($L165="","",SUMIF('Rekap Order'!$U$2:$U$501,$L165,'Rekap Order'!$O$2:$O$501))</f>
        <v/>
      </c>
      <c r="H165" s="17">
        <f>IF($L165="","",SUMIF('Rekap Order'!$U$2:$U$501,$L165,'Rekap Order'!$R$2:$R$501))</f>
        <v/>
      </c>
      <c r="I165" s="17">
        <f>IF($L165="","",SUMIF('Rekap Order'!$U$2:$U$501,$L165,'Rekap Order'!$L$2:$L$501)+SUMIFS('Rekap Order'!$O$2:$O$501,'Rekap Order'!$U$2:$U$501,$L165,'Rekap Order'!$M$2:$M$501,"&lt;&gt;Lunas"))</f>
        <v/>
      </c>
      <c r="J165" s="31">
        <f>IF($L165="","",IF(I165&lt;=0,"Lunas",IF(F165&gt;0,"DP","Belum bayar")))</f>
        <v/>
      </c>
      <c r="K165" s="31">
        <f>IF($L165="","",IF(I165&lt;=0,"","Halo Kak "&amp;B165&amp;", pesanan jastip kamu sudah siap dikirim. Total pelunasan Rp"&amp;FIXED(I165,0)&amp;" (sisa harga barang + ongkir). Mohon transfer paling lambat "&amp;Trip!$B$7&amp;" hari dan kirim bukti transfernya ya. Terima kasih!"))</f>
        <v/>
      </c>
      <c r="L165" s="9">
        <f>IFERROR(INDEX('Rekap Order'!$U$2:$U$501,MATCH(ROW()-1,'Rekap Order'!$V$2:$V$501,0)),"")</f>
        <v/>
      </c>
    </row>
    <row r="166">
      <c r="A166" s="31">
        <f>IF($L166="","",ROW()-1)</f>
        <v/>
      </c>
      <c r="B166" s="31">
        <f>IF($L166="","",INDEX('Rekap Order'!$C$2:$C$501,MATCH(ROW()-1,'Rekap Order'!$V$2:$V$501,0)))</f>
        <v/>
      </c>
      <c r="C166" s="31">
        <f>IF($L166="","",INDEX('Rekap Order'!$D$2:$D$501,MATCH(ROW()-1,'Rekap Order'!$V$2:$V$501,0))&amp;"")</f>
        <v/>
      </c>
      <c r="D166" s="16">
        <f>IF($L166="","",SUMIF('Rekap Order'!$U$2:$U$501,$L166,'Rekap Order'!$G$2:$G$501))</f>
        <v/>
      </c>
      <c r="E166" s="17">
        <f>IF($L166="","",SUMIF('Rekap Order'!$U$2:$U$501,$L166,'Rekap Order'!$J$2:$J$501))</f>
        <v/>
      </c>
      <c r="F166" s="17">
        <f>IF($L166="","",SUMIF('Rekap Order'!$U$2:$U$501,$L166,'Rekap Order'!$K$2:$K$501))</f>
        <v/>
      </c>
      <c r="G166" s="17">
        <f>IF($L166="","",SUMIF('Rekap Order'!$U$2:$U$501,$L166,'Rekap Order'!$O$2:$O$501))</f>
        <v/>
      </c>
      <c r="H166" s="17">
        <f>IF($L166="","",SUMIF('Rekap Order'!$U$2:$U$501,$L166,'Rekap Order'!$R$2:$R$501))</f>
        <v/>
      </c>
      <c r="I166" s="17">
        <f>IF($L166="","",SUMIF('Rekap Order'!$U$2:$U$501,$L166,'Rekap Order'!$L$2:$L$501)+SUMIFS('Rekap Order'!$O$2:$O$501,'Rekap Order'!$U$2:$U$501,$L166,'Rekap Order'!$M$2:$M$501,"&lt;&gt;Lunas"))</f>
        <v/>
      </c>
      <c r="J166" s="31">
        <f>IF($L166="","",IF(I166&lt;=0,"Lunas",IF(F166&gt;0,"DP","Belum bayar")))</f>
        <v/>
      </c>
      <c r="K166" s="31">
        <f>IF($L166="","",IF(I166&lt;=0,"","Halo Kak "&amp;B166&amp;", pesanan jastip kamu sudah siap dikirim. Total pelunasan Rp"&amp;FIXED(I166,0)&amp;" (sisa harga barang + ongkir). Mohon transfer paling lambat "&amp;Trip!$B$7&amp;" hari dan kirim bukti transfernya ya. Terima kasih!"))</f>
        <v/>
      </c>
      <c r="L166" s="9">
        <f>IFERROR(INDEX('Rekap Order'!$U$2:$U$501,MATCH(ROW()-1,'Rekap Order'!$V$2:$V$501,0)),"")</f>
        <v/>
      </c>
    </row>
    <row r="167">
      <c r="A167" s="31">
        <f>IF($L167="","",ROW()-1)</f>
        <v/>
      </c>
      <c r="B167" s="31">
        <f>IF($L167="","",INDEX('Rekap Order'!$C$2:$C$501,MATCH(ROW()-1,'Rekap Order'!$V$2:$V$501,0)))</f>
        <v/>
      </c>
      <c r="C167" s="31">
        <f>IF($L167="","",INDEX('Rekap Order'!$D$2:$D$501,MATCH(ROW()-1,'Rekap Order'!$V$2:$V$501,0))&amp;"")</f>
        <v/>
      </c>
      <c r="D167" s="16">
        <f>IF($L167="","",SUMIF('Rekap Order'!$U$2:$U$501,$L167,'Rekap Order'!$G$2:$G$501))</f>
        <v/>
      </c>
      <c r="E167" s="17">
        <f>IF($L167="","",SUMIF('Rekap Order'!$U$2:$U$501,$L167,'Rekap Order'!$J$2:$J$501))</f>
        <v/>
      </c>
      <c r="F167" s="17">
        <f>IF($L167="","",SUMIF('Rekap Order'!$U$2:$U$501,$L167,'Rekap Order'!$K$2:$K$501))</f>
        <v/>
      </c>
      <c r="G167" s="17">
        <f>IF($L167="","",SUMIF('Rekap Order'!$U$2:$U$501,$L167,'Rekap Order'!$O$2:$O$501))</f>
        <v/>
      </c>
      <c r="H167" s="17">
        <f>IF($L167="","",SUMIF('Rekap Order'!$U$2:$U$501,$L167,'Rekap Order'!$R$2:$R$501))</f>
        <v/>
      </c>
      <c r="I167" s="17">
        <f>IF($L167="","",SUMIF('Rekap Order'!$U$2:$U$501,$L167,'Rekap Order'!$L$2:$L$501)+SUMIFS('Rekap Order'!$O$2:$O$501,'Rekap Order'!$U$2:$U$501,$L167,'Rekap Order'!$M$2:$M$501,"&lt;&gt;Lunas"))</f>
        <v/>
      </c>
      <c r="J167" s="31">
        <f>IF($L167="","",IF(I167&lt;=0,"Lunas",IF(F167&gt;0,"DP","Belum bayar")))</f>
        <v/>
      </c>
      <c r="K167" s="31">
        <f>IF($L167="","",IF(I167&lt;=0,"","Halo Kak "&amp;B167&amp;", pesanan jastip kamu sudah siap dikirim. Total pelunasan Rp"&amp;FIXED(I167,0)&amp;" (sisa harga barang + ongkir). Mohon transfer paling lambat "&amp;Trip!$B$7&amp;" hari dan kirim bukti transfernya ya. Terima kasih!"))</f>
        <v/>
      </c>
      <c r="L167" s="9">
        <f>IFERROR(INDEX('Rekap Order'!$U$2:$U$501,MATCH(ROW()-1,'Rekap Order'!$V$2:$V$501,0)),"")</f>
        <v/>
      </c>
    </row>
    <row r="168">
      <c r="A168" s="31">
        <f>IF($L168="","",ROW()-1)</f>
        <v/>
      </c>
      <c r="B168" s="31">
        <f>IF($L168="","",INDEX('Rekap Order'!$C$2:$C$501,MATCH(ROW()-1,'Rekap Order'!$V$2:$V$501,0)))</f>
        <v/>
      </c>
      <c r="C168" s="31">
        <f>IF($L168="","",INDEX('Rekap Order'!$D$2:$D$501,MATCH(ROW()-1,'Rekap Order'!$V$2:$V$501,0))&amp;"")</f>
        <v/>
      </c>
      <c r="D168" s="16">
        <f>IF($L168="","",SUMIF('Rekap Order'!$U$2:$U$501,$L168,'Rekap Order'!$G$2:$G$501))</f>
        <v/>
      </c>
      <c r="E168" s="17">
        <f>IF($L168="","",SUMIF('Rekap Order'!$U$2:$U$501,$L168,'Rekap Order'!$J$2:$J$501))</f>
        <v/>
      </c>
      <c r="F168" s="17">
        <f>IF($L168="","",SUMIF('Rekap Order'!$U$2:$U$501,$L168,'Rekap Order'!$K$2:$K$501))</f>
        <v/>
      </c>
      <c r="G168" s="17">
        <f>IF($L168="","",SUMIF('Rekap Order'!$U$2:$U$501,$L168,'Rekap Order'!$O$2:$O$501))</f>
        <v/>
      </c>
      <c r="H168" s="17">
        <f>IF($L168="","",SUMIF('Rekap Order'!$U$2:$U$501,$L168,'Rekap Order'!$R$2:$R$501))</f>
        <v/>
      </c>
      <c r="I168" s="17">
        <f>IF($L168="","",SUMIF('Rekap Order'!$U$2:$U$501,$L168,'Rekap Order'!$L$2:$L$501)+SUMIFS('Rekap Order'!$O$2:$O$501,'Rekap Order'!$U$2:$U$501,$L168,'Rekap Order'!$M$2:$M$501,"&lt;&gt;Lunas"))</f>
        <v/>
      </c>
      <c r="J168" s="31">
        <f>IF($L168="","",IF(I168&lt;=0,"Lunas",IF(F168&gt;0,"DP","Belum bayar")))</f>
        <v/>
      </c>
      <c r="K168" s="31">
        <f>IF($L168="","",IF(I168&lt;=0,"","Halo Kak "&amp;B168&amp;", pesanan jastip kamu sudah siap dikirim. Total pelunasan Rp"&amp;FIXED(I168,0)&amp;" (sisa harga barang + ongkir). Mohon transfer paling lambat "&amp;Trip!$B$7&amp;" hari dan kirim bukti transfernya ya. Terima kasih!"))</f>
        <v/>
      </c>
      <c r="L168" s="9">
        <f>IFERROR(INDEX('Rekap Order'!$U$2:$U$501,MATCH(ROW()-1,'Rekap Order'!$V$2:$V$501,0)),"")</f>
        <v/>
      </c>
    </row>
    <row r="169">
      <c r="A169" s="31">
        <f>IF($L169="","",ROW()-1)</f>
        <v/>
      </c>
      <c r="B169" s="31">
        <f>IF($L169="","",INDEX('Rekap Order'!$C$2:$C$501,MATCH(ROW()-1,'Rekap Order'!$V$2:$V$501,0)))</f>
        <v/>
      </c>
      <c r="C169" s="31">
        <f>IF($L169="","",INDEX('Rekap Order'!$D$2:$D$501,MATCH(ROW()-1,'Rekap Order'!$V$2:$V$501,0))&amp;"")</f>
        <v/>
      </c>
      <c r="D169" s="16">
        <f>IF($L169="","",SUMIF('Rekap Order'!$U$2:$U$501,$L169,'Rekap Order'!$G$2:$G$501))</f>
        <v/>
      </c>
      <c r="E169" s="17">
        <f>IF($L169="","",SUMIF('Rekap Order'!$U$2:$U$501,$L169,'Rekap Order'!$J$2:$J$501))</f>
        <v/>
      </c>
      <c r="F169" s="17">
        <f>IF($L169="","",SUMIF('Rekap Order'!$U$2:$U$501,$L169,'Rekap Order'!$K$2:$K$501))</f>
        <v/>
      </c>
      <c r="G169" s="17">
        <f>IF($L169="","",SUMIF('Rekap Order'!$U$2:$U$501,$L169,'Rekap Order'!$O$2:$O$501))</f>
        <v/>
      </c>
      <c r="H169" s="17">
        <f>IF($L169="","",SUMIF('Rekap Order'!$U$2:$U$501,$L169,'Rekap Order'!$R$2:$R$501))</f>
        <v/>
      </c>
      <c r="I169" s="17">
        <f>IF($L169="","",SUMIF('Rekap Order'!$U$2:$U$501,$L169,'Rekap Order'!$L$2:$L$501)+SUMIFS('Rekap Order'!$O$2:$O$501,'Rekap Order'!$U$2:$U$501,$L169,'Rekap Order'!$M$2:$M$501,"&lt;&gt;Lunas"))</f>
        <v/>
      </c>
      <c r="J169" s="31">
        <f>IF($L169="","",IF(I169&lt;=0,"Lunas",IF(F169&gt;0,"DP","Belum bayar")))</f>
        <v/>
      </c>
      <c r="K169" s="31">
        <f>IF($L169="","",IF(I169&lt;=0,"","Halo Kak "&amp;B169&amp;", pesanan jastip kamu sudah siap dikirim. Total pelunasan Rp"&amp;FIXED(I169,0)&amp;" (sisa harga barang + ongkir). Mohon transfer paling lambat "&amp;Trip!$B$7&amp;" hari dan kirim bukti transfernya ya. Terima kasih!"))</f>
        <v/>
      </c>
      <c r="L169" s="9">
        <f>IFERROR(INDEX('Rekap Order'!$U$2:$U$501,MATCH(ROW()-1,'Rekap Order'!$V$2:$V$501,0)),"")</f>
        <v/>
      </c>
    </row>
    <row r="170">
      <c r="A170" s="31">
        <f>IF($L170="","",ROW()-1)</f>
        <v/>
      </c>
      <c r="B170" s="31">
        <f>IF($L170="","",INDEX('Rekap Order'!$C$2:$C$501,MATCH(ROW()-1,'Rekap Order'!$V$2:$V$501,0)))</f>
        <v/>
      </c>
      <c r="C170" s="31">
        <f>IF($L170="","",INDEX('Rekap Order'!$D$2:$D$501,MATCH(ROW()-1,'Rekap Order'!$V$2:$V$501,0))&amp;"")</f>
        <v/>
      </c>
      <c r="D170" s="16">
        <f>IF($L170="","",SUMIF('Rekap Order'!$U$2:$U$501,$L170,'Rekap Order'!$G$2:$G$501))</f>
        <v/>
      </c>
      <c r="E170" s="17">
        <f>IF($L170="","",SUMIF('Rekap Order'!$U$2:$U$501,$L170,'Rekap Order'!$J$2:$J$501))</f>
        <v/>
      </c>
      <c r="F170" s="17">
        <f>IF($L170="","",SUMIF('Rekap Order'!$U$2:$U$501,$L170,'Rekap Order'!$K$2:$K$501))</f>
        <v/>
      </c>
      <c r="G170" s="17">
        <f>IF($L170="","",SUMIF('Rekap Order'!$U$2:$U$501,$L170,'Rekap Order'!$O$2:$O$501))</f>
        <v/>
      </c>
      <c r="H170" s="17">
        <f>IF($L170="","",SUMIF('Rekap Order'!$U$2:$U$501,$L170,'Rekap Order'!$R$2:$R$501))</f>
        <v/>
      </c>
      <c r="I170" s="17">
        <f>IF($L170="","",SUMIF('Rekap Order'!$U$2:$U$501,$L170,'Rekap Order'!$L$2:$L$501)+SUMIFS('Rekap Order'!$O$2:$O$501,'Rekap Order'!$U$2:$U$501,$L170,'Rekap Order'!$M$2:$M$501,"&lt;&gt;Lunas"))</f>
        <v/>
      </c>
      <c r="J170" s="31">
        <f>IF($L170="","",IF(I170&lt;=0,"Lunas",IF(F170&gt;0,"DP","Belum bayar")))</f>
        <v/>
      </c>
      <c r="K170" s="31">
        <f>IF($L170="","",IF(I170&lt;=0,"","Halo Kak "&amp;B170&amp;", pesanan jastip kamu sudah siap dikirim. Total pelunasan Rp"&amp;FIXED(I170,0)&amp;" (sisa harga barang + ongkir). Mohon transfer paling lambat "&amp;Trip!$B$7&amp;" hari dan kirim bukti transfernya ya. Terima kasih!"))</f>
        <v/>
      </c>
      <c r="L170" s="9">
        <f>IFERROR(INDEX('Rekap Order'!$U$2:$U$501,MATCH(ROW()-1,'Rekap Order'!$V$2:$V$501,0)),"")</f>
        <v/>
      </c>
    </row>
    <row r="171">
      <c r="A171" s="31">
        <f>IF($L171="","",ROW()-1)</f>
        <v/>
      </c>
      <c r="B171" s="31">
        <f>IF($L171="","",INDEX('Rekap Order'!$C$2:$C$501,MATCH(ROW()-1,'Rekap Order'!$V$2:$V$501,0)))</f>
        <v/>
      </c>
      <c r="C171" s="31">
        <f>IF($L171="","",INDEX('Rekap Order'!$D$2:$D$501,MATCH(ROW()-1,'Rekap Order'!$V$2:$V$501,0))&amp;"")</f>
        <v/>
      </c>
      <c r="D171" s="16">
        <f>IF($L171="","",SUMIF('Rekap Order'!$U$2:$U$501,$L171,'Rekap Order'!$G$2:$G$501))</f>
        <v/>
      </c>
      <c r="E171" s="17">
        <f>IF($L171="","",SUMIF('Rekap Order'!$U$2:$U$501,$L171,'Rekap Order'!$J$2:$J$501))</f>
        <v/>
      </c>
      <c r="F171" s="17">
        <f>IF($L171="","",SUMIF('Rekap Order'!$U$2:$U$501,$L171,'Rekap Order'!$K$2:$K$501))</f>
        <v/>
      </c>
      <c r="G171" s="17">
        <f>IF($L171="","",SUMIF('Rekap Order'!$U$2:$U$501,$L171,'Rekap Order'!$O$2:$O$501))</f>
        <v/>
      </c>
      <c r="H171" s="17">
        <f>IF($L171="","",SUMIF('Rekap Order'!$U$2:$U$501,$L171,'Rekap Order'!$R$2:$R$501))</f>
        <v/>
      </c>
      <c r="I171" s="17">
        <f>IF($L171="","",SUMIF('Rekap Order'!$U$2:$U$501,$L171,'Rekap Order'!$L$2:$L$501)+SUMIFS('Rekap Order'!$O$2:$O$501,'Rekap Order'!$U$2:$U$501,$L171,'Rekap Order'!$M$2:$M$501,"&lt;&gt;Lunas"))</f>
        <v/>
      </c>
      <c r="J171" s="31">
        <f>IF($L171="","",IF(I171&lt;=0,"Lunas",IF(F171&gt;0,"DP","Belum bayar")))</f>
        <v/>
      </c>
      <c r="K171" s="31">
        <f>IF($L171="","",IF(I171&lt;=0,"","Halo Kak "&amp;B171&amp;", pesanan jastip kamu sudah siap dikirim. Total pelunasan Rp"&amp;FIXED(I171,0)&amp;" (sisa harga barang + ongkir). Mohon transfer paling lambat "&amp;Trip!$B$7&amp;" hari dan kirim bukti transfernya ya. Terima kasih!"))</f>
        <v/>
      </c>
      <c r="L171" s="9">
        <f>IFERROR(INDEX('Rekap Order'!$U$2:$U$501,MATCH(ROW()-1,'Rekap Order'!$V$2:$V$501,0)),"")</f>
        <v/>
      </c>
    </row>
    <row r="172">
      <c r="A172" s="31">
        <f>IF($L172="","",ROW()-1)</f>
        <v/>
      </c>
      <c r="B172" s="31">
        <f>IF($L172="","",INDEX('Rekap Order'!$C$2:$C$501,MATCH(ROW()-1,'Rekap Order'!$V$2:$V$501,0)))</f>
        <v/>
      </c>
      <c r="C172" s="31">
        <f>IF($L172="","",INDEX('Rekap Order'!$D$2:$D$501,MATCH(ROW()-1,'Rekap Order'!$V$2:$V$501,0))&amp;"")</f>
        <v/>
      </c>
      <c r="D172" s="16">
        <f>IF($L172="","",SUMIF('Rekap Order'!$U$2:$U$501,$L172,'Rekap Order'!$G$2:$G$501))</f>
        <v/>
      </c>
      <c r="E172" s="17">
        <f>IF($L172="","",SUMIF('Rekap Order'!$U$2:$U$501,$L172,'Rekap Order'!$J$2:$J$501))</f>
        <v/>
      </c>
      <c r="F172" s="17">
        <f>IF($L172="","",SUMIF('Rekap Order'!$U$2:$U$501,$L172,'Rekap Order'!$K$2:$K$501))</f>
        <v/>
      </c>
      <c r="G172" s="17">
        <f>IF($L172="","",SUMIF('Rekap Order'!$U$2:$U$501,$L172,'Rekap Order'!$O$2:$O$501))</f>
        <v/>
      </c>
      <c r="H172" s="17">
        <f>IF($L172="","",SUMIF('Rekap Order'!$U$2:$U$501,$L172,'Rekap Order'!$R$2:$R$501))</f>
        <v/>
      </c>
      <c r="I172" s="17">
        <f>IF($L172="","",SUMIF('Rekap Order'!$U$2:$U$501,$L172,'Rekap Order'!$L$2:$L$501)+SUMIFS('Rekap Order'!$O$2:$O$501,'Rekap Order'!$U$2:$U$501,$L172,'Rekap Order'!$M$2:$M$501,"&lt;&gt;Lunas"))</f>
        <v/>
      </c>
      <c r="J172" s="31">
        <f>IF($L172="","",IF(I172&lt;=0,"Lunas",IF(F172&gt;0,"DP","Belum bayar")))</f>
        <v/>
      </c>
      <c r="K172" s="31">
        <f>IF($L172="","",IF(I172&lt;=0,"","Halo Kak "&amp;B172&amp;", pesanan jastip kamu sudah siap dikirim. Total pelunasan Rp"&amp;FIXED(I172,0)&amp;" (sisa harga barang + ongkir). Mohon transfer paling lambat "&amp;Trip!$B$7&amp;" hari dan kirim bukti transfernya ya. Terima kasih!"))</f>
        <v/>
      </c>
      <c r="L172" s="9">
        <f>IFERROR(INDEX('Rekap Order'!$U$2:$U$501,MATCH(ROW()-1,'Rekap Order'!$V$2:$V$501,0)),"")</f>
        <v/>
      </c>
    </row>
    <row r="173">
      <c r="A173" s="31">
        <f>IF($L173="","",ROW()-1)</f>
        <v/>
      </c>
      <c r="B173" s="31">
        <f>IF($L173="","",INDEX('Rekap Order'!$C$2:$C$501,MATCH(ROW()-1,'Rekap Order'!$V$2:$V$501,0)))</f>
        <v/>
      </c>
      <c r="C173" s="31">
        <f>IF($L173="","",INDEX('Rekap Order'!$D$2:$D$501,MATCH(ROW()-1,'Rekap Order'!$V$2:$V$501,0))&amp;"")</f>
        <v/>
      </c>
      <c r="D173" s="16">
        <f>IF($L173="","",SUMIF('Rekap Order'!$U$2:$U$501,$L173,'Rekap Order'!$G$2:$G$501))</f>
        <v/>
      </c>
      <c r="E173" s="17">
        <f>IF($L173="","",SUMIF('Rekap Order'!$U$2:$U$501,$L173,'Rekap Order'!$J$2:$J$501))</f>
        <v/>
      </c>
      <c r="F173" s="17">
        <f>IF($L173="","",SUMIF('Rekap Order'!$U$2:$U$501,$L173,'Rekap Order'!$K$2:$K$501))</f>
        <v/>
      </c>
      <c r="G173" s="17">
        <f>IF($L173="","",SUMIF('Rekap Order'!$U$2:$U$501,$L173,'Rekap Order'!$O$2:$O$501))</f>
        <v/>
      </c>
      <c r="H173" s="17">
        <f>IF($L173="","",SUMIF('Rekap Order'!$U$2:$U$501,$L173,'Rekap Order'!$R$2:$R$501))</f>
        <v/>
      </c>
      <c r="I173" s="17">
        <f>IF($L173="","",SUMIF('Rekap Order'!$U$2:$U$501,$L173,'Rekap Order'!$L$2:$L$501)+SUMIFS('Rekap Order'!$O$2:$O$501,'Rekap Order'!$U$2:$U$501,$L173,'Rekap Order'!$M$2:$M$501,"&lt;&gt;Lunas"))</f>
        <v/>
      </c>
      <c r="J173" s="31">
        <f>IF($L173="","",IF(I173&lt;=0,"Lunas",IF(F173&gt;0,"DP","Belum bayar")))</f>
        <v/>
      </c>
      <c r="K173" s="31">
        <f>IF($L173="","",IF(I173&lt;=0,"","Halo Kak "&amp;B173&amp;", pesanan jastip kamu sudah siap dikirim. Total pelunasan Rp"&amp;FIXED(I173,0)&amp;" (sisa harga barang + ongkir). Mohon transfer paling lambat "&amp;Trip!$B$7&amp;" hari dan kirim bukti transfernya ya. Terima kasih!"))</f>
        <v/>
      </c>
      <c r="L173" s="9">
        <f>IFERROR(INDEX('Rekap Order'!$U$2:$U$501,MATCH(ROW()-1,'Rekap Order'!$V$2:$V$501,0)),"")</f>
        <v/>
      </c>
    </row>
    <row r="174">
      <c r="A174" s="31">
        <f>IF($L174="","",ROW()-1)</f>
        <v/>
      </c>
      <c r="B174" s="31">
        <f>IF($L174="","",INDEX('Rekap Order'!$C$2:$C$501,MATCH(ROW()-1,'Rekap Order'!$V$2:$V$501,0)))</f>
        <v/>
      </c>
      <c r="C174" s="31">
        <f>IF($L174="","",INDEX('Rekap Order'!$D$2:$D$501,MATCH(ROW()-1,'Rekap Order'!$V$2:$V$501,0))&amp;"")</f>
        <v/>
      </c>
      <c r="D174" s="16">
        <f>IF($L174="","",SUMIF('Rekap Order'!$U$2:$U$501,$L174,'Rekap Order'!$G$2:$G$501))</f>
        <v/>
      </c>
      <c r="E174" s="17">
        <f>IF($L174="","",SUMIF('Rekap Order'!$U$2:$U$501,$L174,'Rekap Order'!$J$2:$J$501))</f>
        <v/>
      </c>
      <c r="F174" s="17">
        <f>IF($L174="","",SUMIF('Rekap Order'!$U$2:$U$501,$L174,'Rekap Order'!$K$2:$K$501))</f>
        <v/>
      </c>
      <c r="G174" s="17">
        <f>IF($L174="","",SUMIF('Rekap Order'!$U$2:$U$501,$L174,'Rekap Order'!$O$2:$O$501))</f>
        <v/>
      </c>
      <c r="H174" s="17">
        <f>IF($L174="","",SUMIF('Rekap Order'!$U$2:$U$501,$L174,'Rekap Order'!$R$2:$R$501))</f>
        <v/>
      </c>
      <c r="I174" s="17">
        <f>IF($L174="","",SUMIF('Rekap Order'!$U$2:$U$501,$L174,'Rekap Order'!$L$2:$L$501)+SUMIFS('Rekap Order'!$O$2:$O$501,'Rekap Order'!$U$2:$U$501,$L174,'Rekap Order'!$M$2:$M$501,"&lt;&gt;Lunas"))</f>
        <v/>
      </c>
      <c r="J174" s="31">
        <f>IF($L174="","",IF(I174&lt;=0,"Lunas",IF(F174&gt;0,"DP","Belum bayar")))</f>
        <v/>
      </c>
      <c r="K174" s="31">
        <f>IF($L174="","",IF(I174&lt;=0,"","Halo Kak "&amp;B174&amp;", pesanan jastip kamu sudah siap dikirim. Total pelunasan Rp"&amp;FIXED(I174,0)&amp;" (sisa harga barang + ongkir). Mohon transfer paling lambat "&amp;Trip!$B$7&amp;" hari dan kirim bukti transfernya ya. Terima kasih!"))</f>
        <v/>
      </c>
      <c r="L174" s="9">
        <f>IFERROR(INDEX('Rekap Order'!$U$2:$U$501,MATCH(ROW()-1,'Rekap Order'!$V$2:$V$501,0)),"")</f>
        <v/>
      </c>
    </row>
    <row r="175">
      <c r="A175" s="31">
        <f>IF($L175="","",ROW()-1)</f>
        <v/>
      </c>
      <c r="B175" s="31">
        <f>IF($L175="","",INDEX('Rekap Order'!$C$2:$C$501,MATCH(ROW()-1,'Rekap Order'!$V$2:$V$501,0)))</f>
        <v/>
      </c>
      <c r="C175" s="31">
        <f>IF($L175="","",INDEX('Rekap Order'!$D$2:$D$501,MATCH(ROW()-1,'Rekap Order'!$V$2:$V$501,0))&amp;"")</f>
        <v/>
      </c>
      <c r="D175" s="16">
        <f>IF($L175="","",SUMIF('Rekap Order'!$U$2:$U$501,$L175,'Rekap Order'!$G$2:$G$501))</f>
        <v/>
      </c>
      <c r="E175" s="17">
        <f>IF($L175="","",SUMIF('Rekap Order'!$U$2:$U$501,$L175,'Rekap Order'!$J$2:$J$501))</f>
        <v/>
      </c>
      <c r="F175" s="17">
        <f>IF($L175="","",SUMIF('Rekap Order'!$U$2:$U$501,$L175,'Rekap Order'!$K$2:$K$501))</f>
        <v/>
      </c>
      <c r="G175" s="17">
        <f>IF($L175="","",SUMIF('Rekap Order'!$U$2:$U$501,$L175,'Rekap Order'!$O$2:$O$501))</f>
        <v/>
      </c>
      <c r="H175" s="17">
        <f>IF($L175="","",SUMIF('Rekap Order'!$U$2:$U$501,$L175,'Rekap Order'!$R$2:$R$501))</f>
        <v/>
      </c>
      <c r="I175" s="17">
        <f>IF($L175="","",SUMIF('Rekap Order'!$U$2:$U$501,$L175,'Rekap Order'!$L$2:$L$501)+SUMIFS('Rekap Order'!$O$2:$O$501,'Rekap Order'!$U$2:$U$501,$L175,'Rekap Order'!$M$2:$M$501,"&lt;&gt;Lunas"))</f>
        <v/>
      </c>
      <c r="J175" s="31">
        <f>IF($L175="","",IF(I175&lt;=0,"Lunas",IF(F175&gt;0,"DP","Belum bayar")))</f>
        <v/>
      </c>
      <c r="K175" s="31">
        <f>IF($L175="","",IF(I175&lt;=0,"","Halo Kak "&amp;B175&amp;", pesanan jastip kamu sudah siap dikirim. Total pelunasan Rp"&amp;FIXED(I175,0)&amp;" (sisa harga barang + ongkir). Mohon transfer paling lambat "&amp;Trip!$B$7&amp;" hari dan kirim bukti transfernya ya. Terima kasih!"))</f>
        <v/>
      </c>
      <c r="L175" s="9">
        <f>IFERROR(INDEX('Rekap Order'!$U$2:$U$501,MATCH(ROW()-1,'Rekap Order'!$V$2:$V$501,0)),"")</f>
        <v/>
      </c>
    </row>
    <row r="176">
      <c r="A176" s="31">
        <f>IF($L176="","",ROW()-1)</f>
        <v/>
      </c>
      <c r="B176" s="31">
        <f>IF($L176="","",INDEX('Rekap Order'!$C$2:$C$501,MATCH(ROW()-1,'Rekap Order'!$V$2:$V$501,0)))</f>
        <v/>
      </c>
      <c r="C176" s="31">
        <f>IF($L176="","",INDEX('Rekap Order'!$D$2:$D$501,MATCH(ROW()-1,'Rekap Order'!$V$2:$V$501,0))&amp;"")</f>
        <v/>
      </c>
      <c r="D176" s="16">
        <f>IF($L176="","",SUMIF('Rekap Order'!$U$2:$U$501,$L176,'Rekap Order'!$G$2:$G$501))</f>
        <v/>
      </c>
      <c r="E176" s="17">
        <f>IF($L176="","",SUMIF('Rekap Order'!$U$2:$U$501,$L176,'Rekap Order'!$J$2:$J$501))</f>
        <v/>
      </c>
      <c r="F176" s="17">
        <f>IF($L176="","",SUMIF('Rekap Order'!$U$2:$U$501,$L176,'Rekap Order'!$K$2:$K$501))</f>
        <v/>
      </c>
      <c r="G176" s="17">
        <f>IF($L176="","",SUMIF('Rekap Order'!$U$2:$U$501,$L176,'Rekap Order'!$O$2:$O$501))</f>
        <v/>
      </c>
      <c r="H176" s="17">
        <f>IF($L176="","",SUMIF('Rekap Order'!$U$2:$U$501,$L176,'Rekap Order'!$R$2:$R$501))</f>
        <v/>
      </c>
      <c r="I176" s="17">
        <f>IF($L176="","",SUMIF('Rekap Order'!$U$2:$U$501,$L176,'Rekap Order'!$L$2:$L$501)+SUMIFS('Rekap Order'!$O$2:$O$501,'Rekap Order'!$U$2:$U$501,$L176,'Rekap Order'!$M$2:$M$501,"&lt;&gt;Lunas"))</f>
        <v/>
      </c>
      <c r="J176" s="31">
        <f>IF($L176="","",IF(I176&lt;=0,"Lunas",IF(F176&gt;0,"DP","Belum bayar")))</f>
        <v/>
      </c>
      <c r="K176" s="31">
        <f>IF($L176="","",IF(I176&lt;=0,"","Halo Kak "&amp;B176&amp;", pesanan jastip kamu sudah siap dikirim. Total pelunasan Rp"&amp;FIXED(I176,0)&amp;" (sisa harga barang + ongkir). Mohon transfer paling lambat "&amp;Trip!$B$7&amp;" hari dan kirim bukti transfernya ya. Terima kasih!"))</f>
        <v/>
      </c>
      <c r="L176" s="9">
        <f>IFERROR(INDEX('Rekap Order'!$U$2:$U$501,MATCH(ROW()-1,'Rekap Order'!$V$2:$V$501,0)),"")</f>
        <v/>
      </c>
    </row>
    <row r="177">
      <c r="A177" s="31">
        <f>IF($L177="","",ROW()-1)</f>
        <v/>
      </c>
      <c r="B177" s="31">
        <f>IF($L177="","",INDEX('Rekap Order'!$C$2:$C$501,MATCH(ROW()-1,'Rekap Order'!$V$2:$V$501,0)))</f>
        <v/>
      </c>
      <c r="C177" s="31">
        <f>IF($L177="","",INDEX('Rekap Order'!$D$2:$D$501,MATCH(ROW()-1,'Rekap Order'!$V$2:$V$501,0))&amp;"")</f>
        <v/>
      </c>
      <c r="D177" s="16">
        <f>IF($L177="","",SUMIF('Rekap Order'!$U$2:$U$501,$L177,'Rekap Order'!$G$2:$G$501))</f>
        <v/>
      </c>
      <c r="E177" s="17">
        <f>IF($L177="","",SUMIF('Rekap Order'!$U$2:$U$501,$L177,'Rekap Order'!$J$2:$J$501))</f>
        <v/>
      </c>
      <c r="F177" s="17">
        <f>IF($L177="","",SUMIF('Rekap Order'!$U$2:$U$501,$L177,'Rekap Order'!$K$2:$K$501))</f>
        <v/>
      </c>
      <c r="G177" s="17">
        <f>IF($L177="","",SUMIF('Rekap Order'!$U$2:$U$501,$L177,'Rekap Order'!$O$2:$O$501))</f>
        <v/>
      </c>
      <c r="H177" s="17">
        <f>IF($L177="","",SUMIF('Rekap Order'!$U$2:$U$501,$L177,'Rekap Order'!$R$2:$R$501))</f>
        <v/>
      </c>
      <c r="I177" s="17">
        <f>IF($L177="","",SUMIF('Rekap Order'!$U$2:$U$501,$L177,'Rekap Order'!$L$2:$L$501)+SUMIFS('Rekap Order'!$O$2:$O$501,'Rekap Order'!$U$2:$U$501,$L177,'Rekap Order'!$M$2:$M$501,"&lt;&gt;Lunas"))</f>
        <v/>
      </c>
      <c r="J177" s="31">
        <f>IF($L177="","",IF(I177&lt;=0,"Lunas",IF(F177&gt;0,"DP","Belum bayar")))</f>
        <v/>
      </c>
      <c r="K177" s="31">
        <f>IF($L177="","",IF(I177&lt;=0,"","Halo Kak "&amp;B177&amp;", pesanan jastip kamu sudah siap dikirim. Total pelunasan Rp"&amp;FIXED(I177,0)&amp;" (sisa harga barang + ongkir). Mohon transfer paling lambat "&amp;Trip!$B$7&amp;" hari dan kirim bukti transfernya ya. Terima kasih!"))</f>
        <v/>
      </c>
      <c r="L177" s="9">
        <f>IFERROR(INDEX('Rekap Order'!$U$2:$U$501,MATCH(ROW()-1,'Rekap Order'!$V$2:$V$501,0)),"")</f>
        <v/>
      </c>
    </row>
    <row r="178">
      <c r="A178" s="31">
        <f>IF($L178="","",ROW()-1)</f>
        <v/>
      </c>
      <c r="B178" s="31">
        <f>IF($L178="","",INDEX('Rekap Order'!$C$2:$C$501,MATCH(ROW()-1,'Rekap Order'!$V$2:$V$501,0)))</f>
        <v/>
      </c>
      <c r="C178" s="31">
        <f>IF($L178="","",INDEX('Rekap Order'!$D$2:$D$501,MATCH(ROW()-1,'Rekap Order'!$V$2:$V$501,0))&amp;"")</f>
        <v/>
      </c>
      <c r="D178" s="16">
        <f>IF($L178="","",SUMIF('Rekap Order'!$U$2:$U$501,$L178,'Rekap Order'!$G$2:$G$501))</f>
        <v/>
      </c>
      <c r="E178" s="17">
        <f>IF($L178="","",SUMIF('Rekap Order'!$U$2:$U$501,$L178,'Rekap Order'!$J$2:$J$501))</f>
        <v/>
      </c>
      <c r="F178" s="17">
        <f>IF($L178="","",SUMIF('Rekap Order'!$U$2:$U$501,$L178,'Rekap Order'!$K$2:$K$501))</f>
        <v/>
      </c>
      <c r="G178" s="17">
        <f>IF($L178="","",SUMIF('Rekap Order'!$U$2:$U$501,$L178,'Rekap Order'!$O$2:$O$501))</f>
        <v/>
      </c>
      <c r="H178" s="17">
        <f>IF($L178="","",SUMIF('Rekap Order'!$U$2:$U$501,$L178,'Rekap Order'!$R$2:$R$501))</f>
        <v/>
      </c>
      <c r="I178" s="17">
        <f>IF($L178="","",SUMIF('Rekap Order'!$U$2:$U$501,$L178,'Rekap Order'!$L$2:$L$501)+SUMIFS('Rekap Order'!$O$2:$O$501,'Rekap Order'!$U$2:$U$501,$L178,'Rekap Order'!$M$2:$M$501,"&lt;&gt;Lunas"))</f>
        <v/>
      </c>
      <c r="J178" s="31">
        <f>IF($L178="","",IF(I178&lt;=0,"Lunas",IF(F178&gt;0,"DP","Belum bayar")))</f>
        <v/>
      </c>
      <c r="K178" s="31">
        <f>IF($L178="","",IF(I178&lt;=0,"","Halo Kak "&amp;B178&amp;", pesanan jastip kamu sudah siap dikirim. Total pelunasan Rp"&amp;FIXED(I178,0)&amp;" (sisa harga barang + ongkir). Mohon transfer paling lambat "&amp;Trip!$B$7&amp;" hari dan kirim bukti transfernya ya. Terima kasih!"))</f>
        <v/>
      </c>
      <c r="L178" s="9">
        <f>IFERROR(INDEX('Rekap Order'!$U$2:$U$501,MATCH(ROW()-1,'Rekap Order'!$V$2:$V$501,0)),"")</f>
        <v/>
      </c>
    </row>
    <row r="179">
      <c r="A179" s="31">
        <f>IF($L179="","",ROW()-1)</f>
        <v/>
      </c>
      <c r="B179" s="31">
        <f>IF($L179="","",INDEX('Rekap Order'!$C$2:$C$501,MATCH(ROW()-1,'Rekap Order'!$V$2:$V$501,0)))</f>
        <v/>
      </c>
      <c r="C179" s="31">
        <f>IF($L179="","",INDEX('Rekap Order'!$D$2:$D$501,MATCH(ROW()-1,'Rekap Order'!$V$2:$V$501,0))&amp;"")</f>
        <v/>
      </c>
      <c r="D179" s="16">
        <f>IF($L179="","",SUMIF('Rekap Order'!$U$2:$U$501,$L179,'Rekap Order'!$G$2:$G$501))</f>
        <v/>
      </c>
      <c r="E179" s="17">
        <f>IF($L179="","",SUMIF('Rekap Order'!$U$2:$U$501,$L179,'Rekap Order'!$J$2:$J$501))</f>
        <v/>
      </c>
      <c r="F179" s="17">
        <f>IF($L179="","",SUMIF('Rekap Order'!$U$2:$U$501,$L179,'Rekap Order'!$K$2:$K$501))</f>
        <v/>
      </c>
      <c r="G179" s="17">
        <f>IF($L179="","",SUMIF('Rekap Order'!$U$2:$U$501,$L179,'Rekap Order'!$O$2:$O$501))</f>
        <v/>
      </c>
      <c r="H179" s="17">
        <f>IF($L179="","",SUMIF('Rekap Order'!$U$2:$U$501,$L179,'Rekap Order'!$R$2:$R$501))</f>
        <v/>
      </c>
      <c r="I179" s="17">
        <f>IF($L179="","",SUMIF('Rekap Order'!$U$2:$U$501,$L179,'Rekap Order'!$L$2:$L$501)+SUMIFS('Rekap Order'!$O$2:$O$501,'Rekap Order'!$U$2:$U$501,$L179,'Rekap Order'!$M$2:$M$501,"&lt;&gt;Lunas"))</f>
        <v/>
      </c>
      <c r="J179" s="31">
        <f>IF($L179="","",IF(I179&lt;=0,"Lunas",IF(F179&gt;0,"DP","Belum bayar")))</f>
        <v/>
      </c>
      <c r="K179" s="31">
        <f>IF($L179="","",IF(I179&lt;=0,"","Halo Kak "&amp;B179&amp;", pesanan jastip kamu sudah siap dikirim. Total pelunasan Rp"&amp;FIXED(I179,0)&amp;" (sisa harga barang + ongkir). Mohon transfer paling lambat "&amp;Trip!$B$7&amp;" hari dan kirim bukti transfernya ya. Terima kasih!"))</f>
        <v/>
      </c>
      <c r="L179" s="9">
        <f>IFERROR(INDEX('Rekap Order'!$U$2:$U$501,MATCH(ROW()-1,'Rekap Order'!$V$2:$V$501,0)),"")</f>
        <v/>
      </c>
    </row>
    <row r="180">
      <c r="A180" s="31">
        <f>IF($L180="","",ROW()-1)</f>
        <v/>
      </c>
      <c r="B180" s="31">
        <f>IF($L180="","",INDEX('Rekap Order'!$C$2:$C$501,MATCH(ROW()-1,'Rekap Order'!$V$2:$V$501,0)))</f>
        <v/>
      </c>
      <c r="C180" s="31">
        <f>IF($L180="","",INDEX('Rekap Order'!$D$2:$D$501,MATCH(ROW()-1,'Rekap Order'!$V$2:$V$501,0))&amp;"")</f>
        <v/>
      </c>
      <c r="D180" s="16">
        <f>IF($L180="","",SUMIF('Rekap Order'!$U$2:$U$501,$L180,'Rekap Order'!$G$2:$G$501))</f>
        <v/>
      </c>
      <c r="E180" s="17">
        <f>IF($L180="","",SUMIF('Rekap Order'!$U$2:$U$501,$L180,'Rekap Order'!$J$2:$J$501))</f>
        <v/>
      </c>
      <c r="F180" s="17">
        <f>IF($L180="","",SUMIF('Rekap Order'!$U$2:$U$501,$L180,'Rekap Order'!$K$2:$K$501))</f>
        <v/>
      </c>
      <c r="G180" s="17">
        <f>IF($L180="","",SUMIF('Rekap Order'!$U$2:$U$501,$L180,'Rekap Order'!$O$2:$O$501))</f>
        <v/>
      </c>
      <c r="H180" s="17">
        <f>IF($L180="","",SUMIF('Rekap Order'!$U$2:$U$501,$L180,'Rekap Order'!$R$2:$R$501))</f>
        <v/>
      </c>
      <c r="I180" s="17">
        <f>IF($L180="","",SUMIF('Rekap Order'!$U$2:$U$501,$L180,'Rekap Order'!$L$2:$L$501)+SUMIFS('Rekap Order'!$O$2:$O$501,'Rekap Order'!$U$2:$U$501,$L180,'Rekap Order'!$M$2:$M$501,"&lt;&gt;Lunas"))</f>
        <v/>
      </c>
      <c r="J180" s="31">
        <f>IF($L180="","",IF(I180&lt;=0,"Lunas",IF(F180&gt;0,"DP","Belum bayar")))</f>
        <v/>
      </c>
      <c r="K180" s="31">
        <f>IF($L180="","",IF(I180&lt;=0,"","Halo Kak "&amp;B180&amp;", pesanan jastip kamu sudah siap dikirim. Total pelunasan Rp"&amp;FIXED(I180,0)&amp;" (sisa harga barang + ongkir). Mohon transfer paling lambat "&amp;Trip!$B$7&amp;" hari dan kirim bukti transfernya ya. Terima kasih!"))</f>
        <v/>
      </c>
      <c r="L180" s="9">
        <f>IFERROR(INDEX('Rekap Order'!$U$2:$U$501,MATCH(ROW()-1,'Rekap Order'!$V$2:$V$501,0)),"")</f>
        <v/>
      </c>
    </row>
    <row r="181">
      <c r="A181" s="31">
        <f>IF($L181="","",ROW()-1)</f>
        <v/>
      </c>
      <c r="B181" s="31">
        <f>IF($L181="","",INDEX('Rekap Order'!$C$2:$C$501,MATCH(ROW()-1,'Rekap Order'!$V$2:$V$501,0)))</f>
        <v/>
      </c>
      <c r="C181" s="31">
        <f>IF($L181="","",INDEX('Rekap Order'!$D$2:$D$501,MATCH(ROW()-1,'Rekap Order'!$V$2:$V$501,0))&amp;"")</f>
        <v/>
      </c>
      <c r="D181" s="16">
        <f>IF($L181="","",SUMIF('Rekap Order'!$U$2:$U$501,$L181,'Rekap Order'!$G$2:$G$501))</f>
        <v/>
      </c>
      <c r="E181" s="17">
        <f>IF($L181="","",SUMIF('Rekap Order'!$U$2:$U$501,$L181,'Rekap Order'!$J$2:$J$501))</f>
        <v/>
      </c>
      <c r="F181" s="17">
        <f>IF($L181="","",SUMIF('Rekap Order'!$U$2:$U$501,$L181,'Rekap Order'!$K$2:$K$501))</f>
        <v/>
      </c>
      <c r="G181" s="17">
        <f>IF($L181="","",SUMIF('Rekap Order'!$U$2:$U$501,$L181,'Rekap Order'!$O$2:$O$501))</f>
        <v/>
      </c>
      <c r="H181" s="17">
        <f>IF($L181="","",SUMIF('Rekap Order'!$U$2:$U$501,$L181,'Rekap Order'!$R$2:$R$501))</f>
        <v/>
      </c>
      <c r="I181" s="17">
        <f>IF($L181="","",SUMIF('Rekap Order'!$U$2:$U$501,$L181,'Rekap Order'!$L$2:$L$501)+SUMIFS('Rekap Order'!$O$2:$O$501,'Rekap Order'!$U$2:$U$501,$L181,'Rekap Order'!$M$2:$M$501,"&lt;&gt;Lunas"))</f>
        <v/>
      </c>
      <c r="J181" s="31">
        <f>IF($L181="","",IF(I181&lt;=0,"Lunas",IF(F181&gt;0,"DP","Belum bayar")))</f>
        <v/>
      </c>
      <c r="K181" s="31">
        <f>IF($L181="","",IF(I181&lt;=0,"","Halo Kak "&amp;B181&amp;", pesanan jastip kamu sudah siap dikirim. Total pelunasan Rp"&amp;FIXED(I181,0)&amp;" (sisa harga barang + ongkir). Mohon transfer paling lambat "&amp;Trip!$B$7&amp;" hari dan kirim bukti transfernya ya. Terima kasih!"))</f>
        <v/>
      </c>
      <c r="L181" s="9">
        <f>IFERROR(INDEX('Rekap Order'!$U$2:$U$501,MATCH(ROW()-1,'Rekap Order'!$V$2:$V$501,0)),"")</f>
        <v/>
      </c>
    </row>
    <row r="182">
      <c r="A182" s="31">
        <f>IF($L182="","",ROW()-1)</f>
        <v/>
      </c>
      <c r="B182" s="31">
        <f>IF($L182="","",INDEX('Rekap Order'!$C$2:$C$501,MATCH(ROW()-1,'Rekap Order'!$V$2:$V$501,0)))</f>
        <v/>
      </c>
      <c r="C182" s="31">
        <f>IF($L182="","",INDEX('Rekap Order'!$D$2:$D$501,MATCH(ROW()-1,'Rekap Order'!$V$2:$V$501,0))&amp;"")</f>
        <v/>
      </c>
      <c r="D182" s="16">
        <f>IF($L182="","",SUMIF('Rekap Order'!$U$2:$U$501,$L182,'Rekap Order'!$G$2:$G$501))</f>
        <v/>
      </c>
      <c r="E182" s="17">
        <f>IF($L182="","",SUMIF('Rekap Order'!$U$2:$U$501,$L182,'Rekap Order'!$J$2:$J$501))</f>
        <v/>
      </c>
      <c r="F182" s="17">
        <f>IF($L182="","",SUMIF('Rekap Order'!$U$2:$U$501,$L182,'Rekap Order'!$K$2:$K$501))</f>
        <v/>
      </c>
      <c r="G182" s="17">
        <f>IF($L182="","",SUMIF('Rekap Order'!$U$2:$U$501,$L182,'Rekap Order'!$O$2:$O$501))</f>
        <v/>
      </c>
      <c r="H182" s="17">
        <f>IF($L182="","",SUMIF('Rekap Order'!$U$2:$U$501,$L182,'Rekap Order'!$R$2:$R$501))</f>
        <v/>
      </c>
      <c r="I182" s="17">
        <f>IF($L182="","",SUMIF('Rekap Order'!$U$2:$U$501,$L182,'Rekap Order'!$L$2:$L$501)+SUMIFS('Rekap Order'!$O$2:$O$501,'Rekap Order'!$U$2:$U$501,$L182,'Rekap Order'!$M$2:$M$501,"&lt;&gt;Lunas"))</f>
        <v/>
      </c>
      <c r="J182" s="31">
        <f>IF($L182="","",IF(I182&lt;=0,"Lunas",IF(F182&gt;0,"DP","Belum bayar")))</f>
        <v/>
      </c>
      <c r="K182" s="31">
        <f>IF($L182="","",IF(I182&lt;=0,"","Halo Kak "&amp;B182&amp;", pesanan jastip kamu sudah siap dikirim. Total pelunasan Rp"&amp;FIXED(I182,0)&amp;" (sisa harga barang + ongkir). Mohon transfer paling lambat "&amp;Trip!$B$7&amp;" hari dan kirim bukti transfernya ya. Terima kasih!"))</f>
        <v/>
      </c>
      <c r="L182" s="9">
        <f>IFERROR(INDEX('Rekap Order'!$U$2:$U$501,MATCH(ROW()-1,'Rekap Order'!$V$2:$V$501,0)),"")</f>
        <v/>
      </c>
    </row>
    <row r="183">
      <c r="A183" s="31">
        <f>IF($L183="","",ROW()-1)</f>
        <v/>
      </c>
      <c r="B183" s="31">
        <f>IF($L183="","",INDEX('Rekap Order'!$C$2:$C$501,MATCH(ROW()-1,'Rekap Order'!$V$2:$V$501,0)))</f>
        <v/>
      </c>
      <c r="C183" s="31">
        <f>IF($L183="","",INDEX('Rekap Order'!$D$2:$D$501,MATCH(ROW()-1,'Rekap Order'!$V$2:$V$501,0))&amp;"")</f>
        <v/>
      </c>
      <c r="D183" s="16">
        <f>IF($L183="","",SUMIF('Rekap Order'!$U$2:$U$501,$L183,'Rekap Order'!$G$2:$G$501))</f>
        <v/>
      </c>
      <c r="E183" s="17">
        <f>IF($L183="","",SUMIF('Rekap Order'!$U$2:$U$501,$L183,'Rekap Order'!$J$2:$J$501))</f>
        <v/>
      </c>
      <c r="F183" s="17">
        <f>IF($L183="","",SUMIF('Rekap Order'!$U$2:$U$501,$L183,'Rekap Order'!$K$2:$K$501))</f>
        <v/>
      </c>
      <c r="G183" s="17">
        <f>IF($L183="","",SUMIF('Rekap Order'!$U$2:$U$501,$L183,'Rekap Order'!$O$2:$O$501))</f>
        <v/>
      </c>
      <c r="H183" s="17">
        <f>IF($L183="","",SUMIF('Rekap Order'!$U$2:$U$501,$L183,'Rekap Order'!$R$2:$R$501))</f>
        <v/>
      </c>
      <c r="I183" s="17">
        <f>IF($L183="","",SUMIF('Rekap Order'!$U$2:$U$501,$L183,'Rekap Order'!$L$2:$L$501)+SUMIFS('Rekap Order'!$O$2:$O$501,'Rekap Order'!$U$2:$U$501,$L183,'Rekap Order'!$M$2:$M$501,"&lt;&gt;Lunas"))</f>
        <v/>
      </c>
      <c r="J183" s="31">
        <f>IF($L183="","",IF(I183&lt;=0,"Lunas",IF(F183&gt;0,"DP","Belum bayar")))</f>
        <v/>
      </c>
      <c r="K183" s="31">
        <f>IF($L183="","",IF(I183&lt;=0,"","Halo Kak "&amp;B183&amp;", pesanan jastip kamu sudah siap dikirim. Total pelunasan Rp"&amp;FIXED(I183,0)&amp;" (sisa harga barang + ongkir). Mohon transfer paling lambat "&amp;Trip!$B$7&amp;" hari dan kirim bukti transfernya ya. Terima kasih!"))</f>
        <v/>
      </c>
      <c r="L183" s="9">
        <f>IFERROR(INDEX('Rekap Order'!$U$2:$U$501,MATCH(ROW()-1,'Rekap Order'!$V$2:$V$501,0)),"")</f>
        <v/>
      </c>
    </row>
    <row r="184">
      <c r="A184" s="31">
        <f>IF($L184="","",ROW()-1)</f>
        <v/>
      </c>
      <c r="B184" s="31">
        <f>IF($L184="","",INDEX('Rekap Order'!$C$2:$C$501,MATCH(ROW()-1,'Rekap Order'!$V$2:$V$501,0)))</f>
        <v/>
      </c>
      <c r="C184" s="31">
        <f>IF($L184="","",INDEX('Rekap Order'!$D$2:$D$501,MATCH(ROW()-1,'Rekap Order'!$V$2:$V$501,0))&amp;"")</f>
        <v/>
      </c>
      <c r="D184" s="16">
        <f>IF($L184="","",SUMIF('Rekap Order'!$U$2:$U$501,$L184,'Rekap Order'!$G$2:$G$501))</f>
        <v/>
      </c>
      <c r="E184" s="17">
        <f>IF($L184="","",SUMIF('Rekap Order'!$U$2:$U$501,$L184,'Rekap Order'!$J$2:$J$501))</f>
        <v/>
      </c>
      <c r="F184" s="17">
        <f>IF($L184="","",SUMIF('Rekap Order'!$U$2:$U$501,$L184,'Rekap Order'!$K$2:$K$501))</f>
        <v/>
      </c>
      <c r="G184" s="17">
        <f>IF($L184="","",SUMIF('Rekap Order'!$U$2:$U$501,$L184,'Rekap Order'!$O$2:$O$501))</f>
        <v/>
      </c>
      <c r="H184" s="17">
        <f>IF($L184="","",SUMIF('Rekap Order'!$U$2:$U$501,$L184,'Rekap Order'!$R$2:$R$501))</f>
        <v/>
      </c>
      <c r="I184" s="17">
        <f>IF($L184="","",SUMIF('Rekap Order'!$U$2:$U$501,$L184,'Rekap Order'!$L$2:$L$501)+SUMIFS('Rekap Order'!$O$2:$O$501,'Rekap Order'!$U$2:$U$501,$L184,'Rekap Order'!$M$2:$M$501,"&lt;&gt;Lunas"))</f>
        <v/>
      </c>
      <c r="J184" s="31">
        <f>IF($L184="","",IF(I184&lt;=0,"Lunas",IF(F184&gt;0,"DP","Belum bayar")))</f>
        <v/>
      </c>
      <c r="K184" s="31">
        <f>IF($L184="","",IF(I184&lt;=0,"","Halo Kak "&amp;B184&amp;", pesanan jastip kamu sudah siap dikirim. Total pelunasan Rp"&amp;FIXED(I184,0)&amp;" (sisa harga barang + ongkir). Mohon transfer paling lambat "&amp;Trip!$B$7&amp;" hari dan kirim bukti transfernya ya. Terima kasih!"))</f>
        <v/>
      </c>
      <c r="L184" s="9">
        <f>IFERROR(INDEX('Rekap Order'!$U$2:$U$501,MATCH(ROW()-1,'Rekap Order'!$V$2:$V$501,0)),"")</f>
        <v/>
      </c>
    </row>
    <row r="185">
      <c r="A185" s="31">
        <f>IF($L185="","",ROW()-1)</f>
        <v/>
      </c>
      <c r="B185" s="31">
        <f>IF($L185="","",INDEX('Rekap Order'!$C$2:$C$501,MATCH(ROW()-1,'Rekap Order'!$V$2:$V$501,0)))</f>
        <v/>
      </c>
      <c r="C185" s="31">
        <f>IF($L185="","",INDEX('Rekap Order'!$D$2:$D$501,MATCH(ROW()-1,'Rekap Order'!$V$2:$V$501,0))&amp;"")</f>
        <v/>
      </c>
      <c r="D185" s="16">
        <f>IF($L185="","",SUMIF('Rekap Order'!$U$2:$U$501,$L185,'Rekap Order'!$G$2:$G$501))</f>
        <v/>
      </c>
      <c r="E185" s="17">
        <f>IF($L185="","",SUMIF('Rekap Order'!$U$2:$U$501,$L185,'Rekap Order'!$J$2:$J$501))</f>
        <v/>
      </c>
      <c r="F185" s="17">
        <f>IF($L185="","",SUMIF('Rekap Order'!$U$2:$U$501,$L185,'Rekap Order'!$K$2:$K$501))</f>
        <v/>
      </c>
      <c r="G185" s="17">
        <f>IF($L185="","",SUMIF('Rekap Order'!$U$2:$U$501,$L185,'Rekap Order'!$O$2:$O$501))</f>
        <v/>
      </c>
      <c r="H185" s="17">
        <f>IF($L185="","",SUMIF('Rekap Order'!$U$2:$U$501,$L185,'Rekap Order'!$R$2:$R$501))</f>
        <v/>
      </c>
      <c r="I185" s="17">
        <f>IF($L185="","",SUMIF('Rekap Order'!$U$2:$U$501,$L185,'Rekap Order'!$L$2:$L$501)+SUMIFS('Rekap Order'!$O$2:$O$501,'Rekap Order'!$U$2:$U$501,$L185,'Rekap Order'!$M$2:$M$501,"&lt;&gt;Lunas"))</f>
        <v/>
      </c>
      <c r="J185" s="31">
        <f>IF($L185="","",IF(I185&lt;=0,"Lunas",IF(F185&gt;0,"DP","Belum bayar")))</f>
        <v/>
      </c>
      <c r="K185" s="31">
        <f>IF($L185="","",IF(I185&lt;=0,"","Halo Kak "&amp;B185&amp;", pesanan jastip kamu sudah siap dikirim. Total pelunasan Rp"&amp;FIXED(I185,0)&amp;" (sisa harga barang + ongkir). Mohon transfer paling lambat "&amp;Trip!$B$7&amp;" hari dan kirim bukti transfernya ya. Terima kasih!"))</f>
        <v/>
      </c>
      <c r="L185" s="9">
        <f>IFERROR(INDEX('Rekap Order'!$U$2:$U$501,MATCH(ROW()-1,'Rekap Order'!$V$2:$V$501,0)),"")</f>
        <v/>
      </c>
    </row>
    <row r="186">
      <c r="A186" s="31">
        <f>IF($L186="","",ROW()-1)</f>
        <v/>
      </c>
      <c r="B186" s="31">
        <f>IF($L186="","",INDEX('Rekap Order'!$C$2:$C$501,MATCH(ROW()-1,'Rekap Order'!$V$2:$V$501,0)))</f>
        <v/>
      </c>
      <c r="C186" s="31">
        <f>IF($L186="","",INDEX('Rekap Order'!$D$2:$D$501,MATCH(ROW()-1,'Rekap Order'!$V$2:$V$501,0))&amp;"")</f>
        <v/>
      </c>
      <c r="D186" s="16">
        <f>IF($L186="","",SUMIF('Rekap Order'!$U$2:$U$501,$L186,'Rekap Order'!$G$2:$G$501))</f>
        <v/>
      </c>
      <c r="E186" s="17">
        <f>IF($L186="","",SUMIF('Rekap Order'!$U$2:$U$501,$L186,'Rekap Order'!$J$2:$J$501))</f>
        <v/>
      </c>
      <c r="F186" s="17">
        <f>IF($L186="","",SUMIF('Rekap Order'!$U$2:$U$501,$L186,'Rekap Order'!$K$2:$K$501))</f>
        <v/>
      </c>
      <c r="G186" s="17">
        <f>IF($L186="","",SUMIF('Rekap Order'!$U$2:$U$501,$L186,'Rekap Order'!$O$2:$O$501))</f>
        <v/>
      </c>
      <c r="H186" s="17">
        <f>IF($L186="","",SUMIF('Rekap Order'!$U$2:$U$501,$L186,'Rekap Order'!$R$2:$R$501))</f>
        <v/>
      </c>
      <c r="I186" s="17">
        <f>IF($L186="","",SUMIF('Rekap Order'!$U$2:$U$501,$L186,'Rekap Order'!$L$2:$L$501)+SUMIFS('Rekap Order'!$O$2:$O$501,'Rekap Order'!$U$2:$U$501,$L186,'Rekap Order'!$M$2:$M$501,"&lt;&gt;Lunas"))</f>
        <v/>
      </c>
      <c r="J186" s="31">
        <f>IF($L186="","",IF(I186&lt;=0,"Lunas",IF(F186&gt;0,"DP","Belum bayar")))</f>
        <v/>
      </c>
      <c r="K186" s="31">
        <f>IF($L186="","",IF(I186&lt;=0,"","Halo Kak "&amp;B186&amp;", pesanan jastip kamu sudah siap dikirim. Total pelunasan Rp"&amp;FIXED(I186,0)&amp;" (sisa harga barang + ongkir). Mohon transfer paling lambat "&amp;Trip!$B$7&amp;" hari dan kirim bukti transfernya ya. Terima kasih!"))</f>
        <v/>
      </c>
      <c r="L186" s="9">
        <f>IFERROR(INDEX('Rekap Order'!$U$2:$U$501,MATCH(ROW()-1,'Rekap Order'!$V$2:$V$501,0)),"")</f>
        <v/>
      </c>
    </row>
    <row r="187">
      <c r="A187" s="31">
        <f>IF($L187="","",ROW()-1)</f>
        <v/>
      </c>
      <c r="B187" s="31">
        <f>IF($L187="","",INDEX('Rekap Order'!$C$2:$C$501,MATCH(ROW()-1,'Rekap Order'!$V$2:$V$501,0)))</f>
        <v/>
      </c>
      <c r="C187" s="31">
        <f>IF($L187="","",INDEX('Rekap Order'!$D$2:$D$501,MATCH(ROW()-1,'Rekap Order'!$V$2:$V$501,0))&amp;"")</f>
        <v/>
      </c>
      <c r="D187" s="16">
        <f>IF($L187="","",SUMIF('Rekap Order'!$U$2:$U$501,$L187,'Rekap Order'!$G$2:$G$501))</f>
        <v/>
      </c>
      <c r="E187" s="17">
        <f>IF($L187="","",SUMIF('Rekap Order'!$U$2:$U$501,$L187,'Rekap Order'!$J$2:$J$501))</f>
        <v/>
      </c>
      <c r="F187" s="17">
        <f>IF($L187="","",SUMIF('Rekap Order'!$U$2:$U$501,$L187,'Rekap Order'!$K$2:$K$501))</f>
        <v/>
      </c>
      <c r="G187" s="17">
        <f>IF($L187="","",SUMIF('Rekap Order'!$U$2:$U$501,$L187,'Rekap Order'!$O$2:$O$501))</f>
        <v/>
      </c>
      <c r="H187" s="17">
        <f>IF($L187="","",SUMIF('Rekap Order'!$U$2:$U$501,$L187,'Rekap Order'!$R$2:$R$501))</f>
        <v/>
      </c>
      <c r="I187" s="17">
        <f>IF($L187="","",SUMIF('Rekap Order'!$U$2:$U$501,$L187,'Rekap Order'!$L$2:$L$501)+SUMIFS('Rekap Order'!$O$2:$O$501,'Rekap Order'!$U$2:$U$501,$L187,'Rekap Order'!$M$2:$M$501,"&lt;&gt;Lunas"))</f>
        <v/>
      </c>
      <c r="J187" s="31">
        <f>IF($L187="","",IF(I187&lt;=0,"Lunas",IF(F187&gt;0,"DP","Belum bayar")))</f>
        <v/>
      </c>
      <c r="K187" s="31">
        <f>IF($L187="","",IF(I187&lt;=0,"","Halo Kak "&amp;B187&amp;", pesanan jastip kamu sudah siap dikirim. Total pelunasan Rp"&amp;FIXED(I187,0)&amp;" (sisa harga barang + ongkir). Mohon transfer paling lambat "&amp;Trip!$B$7&amp;" hari dan kirim bukti transfernya ya. Terima kasih!"))</f>
        <v/>
      </c>
      <c r="L187" s="9">
        <f>IFERROR(INDEX('Rekap Order'!$U$2:$U$501,MATCH(ROW()-1,'Rekap Order'!$V$2:$V$501,0)),"")</f>
        <v/>
      </c>
    </row>
    <row r="188">
      <c r="A188" s="31">
        <f>IF($L188="","",ROW()-1)</f>
        <v/>
      </c>
      <c r="B188" s="31">
        <f>IF($L188="","",INDEX('Rekap Order'!$C$2:$C$501,MATCH(ROW()-1,'Rekap Order'!$V$2:$V$501,0)))</f>
        <v/>
      </c>
      <c r="C188" s="31">
        <f>IF($L188="","",INDEX('Rekap Order'!$D$2:$D$501,MATCH(ROW()-1,'Rekap Order'!$V$2:$V$501,0))&amp;"")</f>
        <v/>
      </c>
      <c r="D188" s="16">
        <f>IF($L188="","",SUMIF('Rekap Order'!$U$2:$U$501,$L188,'Rekap Order'!$G$2:$G$501))</f>
        <v/>
      </c>
      <c r="E188" s="17">
        <f>IF($L188="","",SUMIF('Rekap Order'!$U$2:$U$501,$L188,'Rekap Order'!$J$2:$J$501))</f>
        <v/>
      </c>
      <c r="F188" s="17">
        <f>IF($L188="","",SUMIF('Rekap Order'!$U$2:$U$501,$L188,'Rekap Order'!$K$2:$K$501))</f>
        <v/>
      </c>
      <c r="G188" s="17">
        <f>IF($L188="","",SUMIF('Rekap Order'!$U$2:$U$501,$L188,'Rekap Order'!$O$2:$O$501))</f>
        <v/>
      </c>
      <c r="H188" s="17">
        <f>IF($L188="","",SUMIF('Rekap Order'!$U$2:$U$501,$L188,'Rekap Order'!$R$2:$R$501))</f>
        <v/>
      </c>
      <c r="I188" s="17">
        <f>IF($L188="","",SUMIF('Rekap Order'!$U$2:$U$501,$L188,'Rekap Order'!$L$2:$L$501)+SUMIFS('Rekap Order'!$O$2:$O$501,'Rekap Order'!$U$2:$U$501,$L188,'Rekap Order'!$M$2:$M$501,"&lt;&gt;Lunas"))</f>
        <v/>
      </c>
      <c r="J188" s="31">
        <f>IF($L188="","",IF(I188&lt;=0,"Lunas",IF(F188&gt;0,"DP","Belum bayar")))</f>
        <v/>
      </c>
      <c r="K188" s="31">
        <f>IF($L188="","",IF(I188&lt;=0,"","Halo Kak "&amp;B188&amp;", pesanan jastip kamu sudah siap dikirim. Total pelunasan Rp"&amp;FIXED(I188,0)&amp;" (sisa harga barang + ongkir). Mohon transfer paling lambat "&amp;Trip!$B$7&amp;" hari dan kirim bukti transfernya ya. Terima kasih!"))</f>
        <v/>
      </c>
      <c r="L188" s="9">
        <f>IFERROR(INDEX('Rekap Order'!$U$2:$U$501,MATCH(ROW()-1,'Rekap Order'!$V$2:$V$501,0)),"")</f>
        <v/>
      </c>
    </row>
    <row r="189">
      <c r="A189" s="31">
        <f>IF($L189="","",ROW()-1)</f>
        <v/>
      </c>
      <c r="B189" s="31">
        <f>IF($L189="","",INDEX('Rekap Order'!$C$2:$C$501,MATCH(ROW()-1,'Rekap Order'!$V$2:$V$501,0)))</f>
        <v/>
      </c>
      <c r="C189" s="31">
        <f>IF($L189="","",INDEX('Rekap Order'!$D$2:$D$501,MATCH(ROW()-1,'Rekap Order'!$V$2:$V$501,0))&amp;"")</f>
        <v/>
      </c>
      <c r="D189" s="16">
        <f>IF($L189="","",SUMIF('Rekap Order'!$U$2:$U$501,$L189,'Rekap Order'!$G$2:$G$501))</f>
        <v/>
      </c>
      <c r="E189" s="17">
        <f>IF($L189="","",SUMIF('Rekap Order'!$U$2:$U$501,$L189,'Rekap Order'!$J$2:$J$501))</f>
        <v/>
      </c>
      <c r="F189" s="17">
        <f>IF($L189="","",SUMIF('Rekap Order'!$U$2:$U$501,$L189,'Rekap Order'!$K$2:$K$501))</f>
        <v/>
      </c>
      <c r="G189" s="17">
        <f>IF($L189="","",SUMIF('Rekap Order'!$U$2:$U$501,$L189,'Rekap Order'!$O$2:$O$501))</f>
        <v/>
      </c>
      <c r="H189" s="17">
        <f>IF($L189="","",SUMIF('Rekap Order'!$U$2:$U$501,$L189,'Rekap Order'!$R$2:$R$501))</f>
        <v/>
      </c>
      <c r="I189" s="17">
        <f>IF($L189="","",SUMIF('Rekap Order'!$U$2:$U$501,$L189,'Rekap Order'!$L$2:$L$501)+SUMIFS('Rekap Order'!$O$2:$O$501,'Rekap Order'!$U$2:$U$501,$L189,'Rekap Order'!$M$2:$M$501,"&lt;&gt;Lunas"))</f>
        <v/>
      </c>
      <c r="J189" s="31">
        <f>IF($L189="","",IF(I189&lt;=0,"Lunas",IF(F189&gt;0,"DP","Belum bayar")))</f>
        <v/>
      </c>
      <c r="K189" s="31">
        <f>IF($L189="","",IF(I189&lt;=0,"","Halo Kak "&amp;B189&amp;", pesanan jastip kamu sudah siap dikirim. Total pelunasan Rp"&amp;FIXED(I189,0)&amp;" (sisa harga barang + ongkir). Mohon transfer paling lambat "&amp;Trip!$B$7&amp;" hari dan kirim bukti transfernya ya. Terima kasih!"))</f>
        <v/>
      </c>
      <c r="L189" s="9">
        <f>IFERROR(INDEX('Rekap Order'!$U$2:$U$501,MATCH(ROW()-1,'Rekap Order'!$V$2:$V$501,0)),"")</f>
        <v/>
      </c>
    </row>
    <row r="190">
      <c r="A190" s="31">
        <f>IF($L190="","",ROW()-1)</f>
        <v/>
      </c>
      <c r="B190" s="31">
        <f>IF($L190="","",INDEX('Rekap Order'!$C$2:$C$501,MATCH(ROW()-1,'Rekap Order'!$V$2:$V$501,0)))</f>
        <v/>
      </c>
      <c r="C190" s="31">
        <f>IF($L190="","",INDEX('Rekap Order'!$D$2:$D$501,MATCH(ROW()-1,'Rekap Order'!$V$2:$V$501,0))&amp;"")</f>
        <v/>
      </c>
      <c r="D190" s="16">
        <f>IF($L190="","",SUMIF('Rekap Order'!$U$2:$U$501,$L190,'Rekap Order'!$G$2:$G$501))</f>
        <v/>
      </c>
      <c r="E190" s="17">
        <f>IF($L190="","",SUMIF('Rekap Order'!$U$2:$U$501,$L190,'Rekap Order'!$J$2:$J$501))</f>
        <v/>
      </c>
      <c r="F190" s="17">
        <f>IF($L190="","",SUMIF('Rekap Order'!$U$2:$U$501,$L190,'Rekap Order'!$K$2:$K$501))</f>
        <v/>
      </c>
      <c r="G190" s="17">
        <f>IF($L190="","",SUMIF('Rekap Order'!$U$2:$U$501,$L190,'Rekap Order'!$O$2:$O$501))</f>
        <v/>
      </c>
      <c r="H190" s="17">
        <f>IF($L190="","",SUMIF('Rekap Order'!$U$2:$U$501,$L190,'Rekap Order'!$R$2:$R$501))</f>
        <v/>
      </c>
      <c r="I190" s="17">
        <f>IF($L190="","",SUMIF('Rekap Order'!$U$2:$U$501,$L190,'Rekap Order'!$L$2:$L$501)+SUMIFS('Rekap Order'!$O$2:$O$501,'Rekap Order'!$U$2:$U$501,$L190,'Rekap Order'!$M$2:$M$501,"&lt;&gt;Lunas"))</f>
        <v/>
      </c>
      <c r="J190" s="31">
        <f>IF($L190="","",IF(I190&lt;=0,"Lunas",IF(F190&gt;0,"DP","Belum bayar")))</f>
        <v/>
      </c>
      <c r="K190" s="31">
        <f>IF($L190="","",IF(I190&lt;=0,"","Halo Kak "&amp;B190&amp;", pesanan jastip kamu sudah siap dikirim. Total pelunasan Rp"&amp;FIXED(I190,0)&amp;" (sisa harga barang + ongkir). Mohon transfer paling lambat "&amp;Trip!$B$7&amp;" hari dan kirim bukti transfernya ya. Terima kasih!"))</f>
        <v/>
      </c>
      <c r="L190" s="9">
        <f>IFERROR(INDEX('Rekap Order'!$U$2:$U$501,MATCH(ROW()-1,'Rekap Order'!$V$2:$V$501,0)),"")</f>
        <v/>
      </c>
    </row>
    <row r="191">
      <c r="A191" s="31">
        <f>IF($L191="","",ROW()-1)</f>
        <v/>
      </c>
      <c r="B191" s="31">
        <f>IF($L191="","",INDEX('Rekap Order'!$C$2:$C$501,MATCH(ROW()-1,'Rekap Order'!$V$2:$V$501,0)))</f>
        <v/>
      </c>
      <c r="C191" s="31">
        <f>IF($L191="","",INDEX('Rekap Order'!$D$2:$D$501,MATCH(ROW()-1,'Rekap Order'!$V$2:$V$501,0))&amp;"")</f>
        <v/>
      </c>
      <c r="D191" s="16">
        <f>IF($L191="","",SUMIF('Rekap Order'!$U$2:$U$501,$L191,'Rekap Order'!$G$2:$G$501))</f>
        <v/>
      </c>
      <c r="E191" s="17">
        <f>IF($L191="","",SUMIF('Rekap Order'!$U$2:$U$501,$L191,'Rekap Order'!$J$2:$J$501))</f>
        <v/>
      </c>
      <c r="F191" s="17">
        <f>IF($L191="","",SUMIF('Rekap Order'!$U$2:$U$501,$L191,'Rekap Order'!$K$2:$K$501))</f>
        <v/>
      </c>
      <c r="G191" s="17">
        <f>IF($L191="","",SUMIF('Rekap Order'!$U$2:$U$501,$L191,'Rekap Order'!$O$2:$O$501))</f>
        <v/>
      </c>
      <c r="H191" s="17">
        <f>IF($L191="","",SUMIF('Rekap Order'!$U$2:$U$501,$L191,'Rekap Order'!$R$2:$R$501))</f>
        <v/>
      </c>
      <c r="I191" s="17">
        <f>IF($L191="","",SUMIF('Rekap Order'!$U$2:$U$501,$L191,'Rekap Order'!$L$2:$L$501)+SUMIFS('Rekap Order'!$O$2:$O$501,'Rekap Order'!$U$2:$U$501,$L191,'Rekap Order'!$M$2:$M$501,"&lt;&gt;Lunas"))</f>
        <v/>
      </c>
      <c r="J191" s="31">
        <f>IF($L191="","",IF(I191&lt;=0,"Lunas",IF(F191&gt;0,"DP","Belum bayar")))</f>
        <v/>
      </c>
      <c r="K191" s="31">
        <f>IF($L191="","",IF(I191&lt;=0,"","Halo Kak "&amp;B191&amp;", pesanan jastip kamu sudah siap dikirim. Total pelunasan Rp"&amp;FIXED(I191,0)&amp;" (sisa harga barang + ongkir). Mohon transfer paling lambat "&amp;Trip!$B$7&amp;" hari dan kirim bukti transfernya ya. Terima kasih!"))</f>
        <v/>
      </c>
      <c r="L191" s="9">
        <f>IFERROR(INDEX('Rekap Order'!$U$2:$U$501,MATCH(ROW()-1,'Rekap Order'!$V$2:$V$501,0)),"")</f>
        <v/>
      </c>
    </row>
    <row r="192">
      <c r="A192" s="31">
        <f>IF($L192="","",ROW()-1)</f>
        <v/>
      </c>
      <c r="B192" s="31">
        <f>IF($L192="","",INDEX('Rekap Order'!$C$2:$C$501,MATCH(ROW()-1,'Rekap Order'!$V$2:$V$501,0)))</f>
        <v/>
      </c>
      <c r="C192" s="31">
        <f>IF($L192="","",INDEX('Rekap Order'!$D$2:$D$501,MATCH(ROW()-1,'Rekap Order'!$V$2:$V$501,0))&amp;"")</f>
        <v/>
      </c>
      <c r="D192" s="16">
        <f>IF($L192="","",SUMIF('Rekap Order'!$U$2:$U$501,$L192,'Rekap Order'!$G$2:$G$501))</f>
        <v/>
      </c>
      <c r="E192" s="17">
        <f>IF($L192="","",SUMIF('Rekap Order'!$U$2:$U$501,$L192,'Rekap Order'!$J$2:$J$501))</f>
        <v/>
      </c>
      <c r="F192" s="17">
        <f>IF($L192="","",SUMIF('Rekap Order'!$U$2:$U$501,$L192,'Rekap Order'!$K$2:$K$501))</f>
        <v/>
      </c>
      <c r="G192" s="17">
        <f>IF($L192="","",SUMIF('Rekap Order'!$U$2:$U$501,$L192,'Rekap Order'!$O$2:$O$501))</f>
        <v/>
      </c>
      <c r="H192" s="17">
        <f>IF($L192="","",SUMIF('Rekap Order'!$U$2:$U$501,$L192,'Rekap Order'!$R$2:$R$501))</f>
        <v/>
      </c>
      <c r="I192" s="17">
        <f>IF($L192="","",SUMIF('Rekap Order'!$U$2:$U$501,$L192,'Rekap Order'!$L$2:$L$501)+SUMIFS('Rekap Order'!$O$2:$O$501,'Rekap Order'!$U$2:$U$501,$L192,'Rekap Order'!$M$2:$M$501,"&lt;&gt;Lunas"))</f>
        <v/>
      </c>
      <c r="J192" s="31">
        <f>IF($L192="","",IF(I192&lt;=0,"Lunas",IF(F192&gt;0,"DP","Belum bayar")))</f>
        <v/>
      </c>
      <c r="K192" s="31">
        <f>IF($L192="","",IF(I192&lt;=0,"","Halo Kak "&amp;B192&amp;", pesanan jastip kamu sudah siap dikirim. Total pelunasan Rp"&amp;FIXED(I192,0)&amp;" (sisa harga barang + ongkir). Mohon transfer paling lambat "&amp;Trip!$B$7&amp;" hari dan kirim bukti transfernya ya. Terima kasih!"))</f>
        <v/>
      </c>
      <c r="L192" s="9">
        <f>IFERROR(INDEX('Rekap Order'!$U$2:$U$501,MATCH(ROW()-1,'Rekap Order'!$V$2:$V$501,0)),"")</f>
        <v/>
      </c>
    </row>
    <row r="193">
      <c r="A193" s="31">
        <f>IF($L193="","",ROW()-1)</f>
        <v/>
      </c>
      <c r="B193" s="31">
        <f>IF($L193="","",INDEX('Rekap Order'!$C$2:$C$501,MATCH(ROW()-1,'Rekap Order'!$V$2:$V$501,0)))</f>
        <v/>
      </c>
      <c r="C193" s="31">
        <f>IF($L193="","",INDEX('Rekap Order'!$D$2:$D$501,MATCH(ROW()-1,'Rekap Order'!$V$2:$V$501,0))&amp;"")</f>
        <v/>
      </c>
      <c r="D193" s="16">
        <f>IF($L193="","",SUMIF('Rekap Order'!$U$2:$U$501,$L193,'Rekap Order'!$G$2:$G$501))</f>
        <v/>
      </c>
      <c r="E193" s="17">
        <f>IF($L193="","",SUMIF('Rekap Order'!$U$2:$U$501,$L193,'Rekap Order'!$J$2:$J$501))</f>
        <v/>
      </c>
      <c r="F193" s="17">
        <f>IF($L193="","",SUMIF('Rekap Order'!$U$2:$U$501,$L193,'Rekap Order'!$K$2:$K$501))</f>
        <v/>
      </c>
      <c r="G193" s="17">
        <f>IF($L193="","",SUMIF('Rekap Order'!$U$2:$U$501,$L193,'Rekap Order'!$O$2:$O$501))</f>
        <v/>
      </c>
      <c r="H193" s="17">
        <f>IF($L193="","",SUMIF('Rekap Order'!$U$2:$U$501,$L193,'Rekap Order'!$R$2:$R$501))</f>
        <v/>
      </c>
      <c r="I193" s="17">
        <f>IF($L193="","",SUMIF('Rekap Order'!$U$2:$U$501,$L193,'Rekap Order'!$L$2:$L$501)+SUMIFS('Rekap Order'!$O$2:$O$501,'Rekap Order'!$U$2:$U$501,$L193,'Rekap Order'!$M$2:$M$501,"&lt;&gt;Lunas"))</f>
        <v/>
      </c>
      <c r="J193" s="31">
        <f>IF($L193="","",IF(I193&lt;=0,"Lunas",IF(F193&gt;0,"DP","Belum bayar")))</f>
        <v/>
      </c>
      <c r="K193" s="31">
        <f>IF($L193="","",IF(I193&lt;=0,"","Halo Kak "&amp;B193&amp;", pesanan jastip kamu sudah siap dikirim. Total pelunasan Rp"&amp;FIXED(I193,0)&amp;" (sisa harga barang + ongkir). Mohon transfer paling lambat "&amp;Trip!$B$7&amp;" hari dan kirim bukti transfernya ya. Terima kasih!"))</f>
        <v/>
      </c>
      <c r="L193" s="9">
        <f>IFERROR(INDEX('Rekap Order'!$U$2:$U$501,MATCH(ROW()-1,'Rekap Order'!$V$2:$V$501,0)),"")</f>
        <v/>
      </c>
    </row>
    <row r="194">
      <c r="A194" s="31">
        <f>IF($L194="","",ROW()-1)</f>
        <v/>
      </c>
      <c r="B194" s="31">
        <f>IF($L194="","",INDEX('Rekap Order'!$C$2:$C$501,MATCH(ROW()-1,'Rekap Order'!$V$2:$V$501,0)))</f>
        <v/>
      </c>
      <c r="C194" s="31">
        <f>IF($L194="","",INDEX('Rekap Order'!$D$2:$D$501,MATCH(ROW()-1,'Rekap Order'!$V$2:$V$501,0))&amp;"")</f>
        <v/>
      </c>
      <c r="D194" s="16">
        <f>IF($L194="","",SUMIF('Rekap Order'!$U$2:$U$501,$L194,'Rekap Order'!$G$2:$G$501))</f>
        <v/>
      </c>
      <c r="E194" s="17">
        <f>IF($L194="","",SUMIF('Rekap Order'!$U$2:$U$501,$L194,'Rekap Order'!$J$2:$J$501))</f>
        <v/>
      </c>
      <c r="F194" s="17">
        <f>IF($L194="","",SUMIF('Rekap Order'!$U$2:$U$501,$L194,'Rekap Order'!$K$2:$K$501))</f>
        <v/>
      </c>
      <c r="G194" s="17">
        <f>IF($L194="","",SUMIF('Rekap Order'!$U$2:$U$501,$L194,'Rekap Order'!$O$2:$O$501))</f>
        <v/>
      </c>
      <c r="H194" s="17">
        <f>IF($L194="","",SUMIF('Rekap Order'!$U$2:$U$501,$L194,'Rekap Order'!$R$2:$R$501))</f>
        <v/>
      </c>
      <c r="I194" s="17">
        <f>IF($L194="","",SUMIF('Rekap Order'!$U$2:$U$501,$L194,'Rekap Order'!$L$2:$L$501)+SUMIFS('Rekap Order'!$O$2:$O$501,'Rekap Order'!$U$2:$U$501,$L194,'Rekap Order'!$M$2:$M$501,"&lt;&gt;Lunas"))</f>
        <v/>
      </c>
      <c r="J194" s="31">
        <f>IF($L194="","",IF(I194&lt;=0,"Lunas",IF(F194&gt;0,"DP","Belum bayar")))</f>
        <v/>
      </c>
      <c r="K194" s="31">
        <f>IF($L194="","",IF(I194&lt;=0,"","Halo Kak "&amp;B194&amp;", pesanan jastip kamu sudah siap dikirim. Total pelunasan Rp"&amp;FIXED(I194,0)&amp;" (sisa harga barang + ongkir). Mohon transfer paling lambat "&amp;Trip!$B$7&amp;" hari dan kirim bukti transfernya ya. Terima kasih!"))</f>
        <v/>
      </c>
      <c r="L194" s="9">
        <f>IFERROR(INDEX('Rekap Order'!$U$2:$U$501,MATCH(ROW()-1,'Rekap Order'!$V$2:$V$501,0)),"")</f>
        <v/>
      </c>
    </row>
    <row r="195">
      <c r="A195" s="31">
        <f>IF($L195="","",ROW()-1)</f>
        <v/>
      </c>
      <c r="B195" s="31">
        <f>IF($L195="","",INDEX('Rekap Order'!$C$2:$C$501,MATCH(ROW()-1,'Rekap Order'!$V$2:$V$501,0)))</f>
        <v/>
      </c>
      <c r="C195" s="31">
        <f>IF($L195="","",INDEX('Rekap Order'!$D$2:$D$501,MATCH(ROW()-1,'Rekap Order'!$V$2:$V$501,0))&amp;"")</f>
        <v/>
      </c>
      <c r="D195" s="16">
        <f>IF($L195="","",SUMIF('Rekap Order'!$U$2:$U$501,$L195,'Rekap Order'!$G$2:$G$501))</f>
        <v/>
      </c>
      <c r="E195" s="17">
        <f>IF($L195="","",SUMIF('Rekap Order'!$U$2:$U$501,$L195,'Rekap Order'!$J$2:$J$501))</f>
        <v/>
      </c>
      <c r="F195" s="17">
        <f>IF($L195="","",SUMIF('Rekap Order'!$U$2:$U$501,$L195,'Rekap Order'!$K$2:$K$501))</f>
        <v/>
      </c>
      <c r="G195" s="17">
        <f>IF($L195="","",SUMIF('Rekap Order'!$U$2:$U$501,$L195,'Rekap Order'!$O$2:$O$501))</f>
        <v/>
      </c>
      <c r="H195" s="17">
        <f>IF($L195="","",SUMIF('Rekap Order'!$U$2:$U$501,$L195,'Rekap Order'!$R$2:$R$501))</f>
        <v/>
      </c>
      <c r="I195" s="17">
        <f>IF($L195="","",SUMIF('Rekap Order'!$U$2:$U$501,$L195,'Rekap Order'!$L$2:$L$501)+SUMIFS('Rekap Order'!$O$2:$O$501,'Rekap Order'!$U$2:$U$501,$L195,'Rekap Order'!$M$2:$M$501,"&lt;&gt;Lunas"))</f>
        <v/>
      </c>
      <c r="J195" s="31">
        <f>IF($L195="","",IF(I195&lt;=0,"Lunas",IF(F195&gt;0,"DP","Belum bayar")))</f>
        <v/>
      </c>
      <c r="K195" s="31">
        <f>IF($L195="","",IF(I195&lt;=0,"","Halo Kak "&amp;B195&amp;", pesanan jastip kamu sudah siap dikirim. Total pelunasan Rp"&amp;FIXED(I195,0)&amp;" (sisa harga barang + ongkir). Mohon transfer paling lambat "&amp;Trip!$B$7&amp;" hari dan kirim bukti transfernya ya. Terima kasih!"))</f>
        <v/>
      </c>
      <c r="L195" s="9">
        <f>IFERROR(INDEX('Rekap Order'!$U$2:$U$501,MATCH(ROW()-1,'Rekap Order'!$V$2:$V$501,0)),"")</f>
        <v/>
      </c>
    </row>
    <row r="196">
      <c r="A196" s="31">
        <f>IF($L196="","",ROW()-1)</f>
        <v/>
      </c>
      <c r="B196" s="31">
        <f>IF($L196="","",INDEX('Rekap Order'!$C$2:$C$501,MATCH(ROW()-1,'Rekap Order'!$V$2:$V$501,0)))</f>
        <v/>
      </c>
      <c r="C196" s="31">
        <f>IF($L196="","",INDEX('Rekap Order'!$D$2:$D$501,MATCH(ROW()-1,'Rekap Order'!$V$2:$V$501,0))&amp;"")</f>
        <v/>
      </c>
      <c r="D196" s="16">
        <f>IF($L196="","",SUMIF('Rekap Order'!$U$2:$U$501,$L196,'Rekap Order'!$G$2:$G$501))</f>
        <v/>
      </c>
      <c r="E196" s="17">
        <f>IF($L196="","",SUMIF('Rekap Order'!$U$2:$U$501,$L196,'Rekap Order'!$J$2:$J$501))</f>
        <v/>
      </c>
      <c r="F196" s="17">
        <f>IF($L196="","",SUMIF('Rekap Order'!$U$2:$U$501,$L196,'Rekap Order'!$K$2:$K$501))</f>
        <v/>
      </c>
      <c r="G196" s="17">
        <f>IF($L196="","",SUMIF('Rekap Order'!$U$2:$U$501,$L196,'Rekap Order'!$O$2:$O$501))</f>
        <v/>
      </c>
      <c r="H196" s="17">
        <f>IF($L196="","",SUMIF('Rekap Order'!$U$2:$U$501,$L196,'Rekap Order'!$R$2:$R$501))</f>
        <v/>
      </c>
      <c r="I196" s="17">
        <f>IF($L196="","",SUMIF('Rekap Order'!$U$2:$U$501,$L196,'Rekap Order'!$L$2:$L$501)+SUMIFS('Rekap Order'!$O$2:$O$501,'Rekap Order'!$U$2:$U$501,$L196,'Rekap Order'!$M$2:$M$501,"&lt;&gt;Lunas"))</f>
        <v/>
      </c>
      <c r="J196" s="31">
        <f>IF($L196="","",IF(I196&lt;=0,"Lunas",IF(F196&gt;0,"DP","Belum bayar")))</f>
        <v/>
      </c>
      <c r="K196" s="31">
        <f>IF($L196="","",IF(I196&lt;=0,"","Halo Kak "&amp;B196&amp;", pesanan jastip kamu sudah siap dikirim. Total pelunasan Rp"&amp;FIXED(I196,0)&amp;" (sisa harga barang + ongkir). Mohon transfer paling lambat "&amp;Trip!$B$7&amp;" hari dan kirim bukti transfernya ya. Terima kasih!"))</f>
        <v/>
      </c>
      <c r="L196" s="9">
        <f>IFERROR(INDEX('Rekap Order'!$U$2:$U$501,MATCH(ROW()-1,'Rekap Order'!$V$2:$V$501,0)),"")</f>
        <v/>
      </c>
    </row>
    <row r="197">
      <c r="A197" s="31">
        <f>IF($L197="","",ROW()-1)</f>
        <v/>
      </c>
      <c r="B197" s="31">
        <f>IF($L197="","",INDEX('Rekap Order'!$C$2:$C$501,MATCH(ROW()-1,'Rekap Order'!$V$2:$V$501,0)))</f>
        <v/>
      </c>
      <c r="C197" s="31">
        <f>IF($L197="","",INDEX('Rekap Order'!$D$2:$D$501,MATCH(ROW()-1,'Rekap Order'!$V$2:$V$501,0))&amp;"")</f>
        <v/>
      </c>
      <c r="D197" s="16">
        <f>IF($L197="","",SUMIF('Rekap Order'!$U$2:$U$501,$L197,'Rekap Order'!$G$2:$G$501))</f>
        <v/>
      </c>
      <c r="E197" s="17">
        <f>IF($L197="","",SUMIF('Rekap Order'!$U$2:$U$501,$L197,'Rekap Order'!$J$2:$J$501))</f>
        <v/>
      </c>
      <c r="F197" s="17">
        <f>IF($L197="","",SUMIF('Rekap Order'!$U$2:$U$501,$L197,'Rekap Order'!$K$2:$K$501))</f>
        <v/>
      </c>
      <c r="G197" s="17">
        <f>IF($L197="","",SUMIF('Rekap Order'!$U$2:$U$501,$L197,'Rekap Order'!$O$2:$O$501))</f>
        <v/>
      </c>
      <c r="H197" s="17">
        <f>IF($L197="","",SUMIF('Rekap Order'!$U$2:$U$501,$L197,'Rekap Order'!$R$2:$R$501))</f>
        <v/>
      </c>
      <c r="I197" s="17">
        <f>IF($L197="","",SUMIF('Rekap Order'!$U$2:$U$501,$L197,'Rekap Order'!$L$2:$L$501)+SUMIFS('Rekap Order'!$O$2:$O$501,'Rekap Order'!$U$2:$U$501,$L197,'Rekap Order'!$M$2:$M$501,"&lt;&gt;Lunas"))</f>
        <v/>
      </c>
      <c r="J197" s="31">
        <f>IF($L197="","",IF(I197&lt;=0,"Lunas",IF(F197&gt;0,"DP","Belum bayar")))</f>
        <v/>
      </c>
      <c r="K197" s="31">
        <f>IF($L197="","",IF(I197&lt;=0,"","Halo Kak "&amp;B197&amp;", pesanan jastip kamu sudah siap dikirim. Total pelunasan Rp"&amp;FIXED(I197,0)&amp;" (sisa harga barang + ongkir). Mohon transfer paling lambat "&amp;Trip!$B$7&amp;" hari dan kirim bukti transfernya ya. Terima kasih!"))</f>
        <v/>
      </c>
      <c r="L197" s="9">
        <f>IFERROR(INDEX('Rekap Order'!$U$2:$U$501,MATCH(ROW()-1,'Rekap Order'!$V$2:$V$501,0)),"")</f>
        <v/>
      </c>
    </row>
    <row r="198">
      <c r="A198" s="31">
        <f>IF($L198="","",ROW()-1)</f>
        <v/>
      </c>
      <c r="B198" s="31">
        <f>IF($L198="","",INDEX('Rekap Order'!$C$2:$C$501,MATCH(ROW()-1,'Rekap Order'!$V$2:$V$501,0)))</f>
        <v/>
      </c>
      <c r="C198" s="31">
        <f>IF($L198="","",INDEX('Rekap Order'!$D$2:$D$501,MATCH(ROW()-1,'Rekap Order'!$V$2:$V$501,0))&amp;"")</f>
        <v/>
      </c>
      <c r="D198" s="16">
        <f>IF($L198="","",SUMIF('Rekap Order'!$U$2:$U$501,$L198,'Rekap Order'!$G$2:$G$501))</f>
        <v/>
      </c>
      <c r="E198" s="17">
        <f>IF($L198="","",SUMIF('Rekap Order'!$U$2:$U$501,$L198,'Rekap Order'!$J$2:$J$501))</f>
        <v/>
      </c>
      <c r="F198" s="17">
        <f>IF($L198="","",SUMIF('Rekap Order'!$U$2:$U$501,$L198,'Rekap Order'!$K$2:$K$501))</f>
        <v/>
      </c>
      <c r="G198" s="17">
        <f>IF($L198="","",SUMIF('Rekap Order'!$U$2:$U$501,$L198,'Rekap Order'!$O$2:$O$501))</f>
        <v/>
      </c>
      <c r="H198" s="17">
        <f>IF($L198="","",SUMIF('Rekap Order'!$U$2:$U$501,$L198,'Rekap Order'!$R$2:$R$501))</f>
        <v/>
      </c>
      <c r="I198" s="17">
        <f>IF($L198="","",SUMIF('Rekap Order'!$U$2:$U$501,$L198,'Rekap Order'!$L$2:$L$501)+SUMIFS('Rekap Order'!$O$2:$O$501,'Rekap Order'!$U$2:$U$501,$L198,'Rekap Order'!$M$2:$M$501,"&lt;&gt;Lunas"))</f>
        <v/>
      </c>
      <c r="J198" s="31">
        <f>IF($L198="","",IF(I198&lt;=0,"Lunas",IF(F198&gt;0,"DP","Belum bayar")))</f>
        <v/>
      </c>
      <c r="K198" s="31">
        <f>IF($L198="","",IF(I198&lt;=0,"","Halo Kak "&amp;B198&amp;", pesanan jastip kamu sudah siap dikirim. Total pelunasan Rp"&amp;FIXED(I198,0)&amp;" (sisa harga barang + ongkir). Mohon transfer paling lambat "&amp;Trip!$B$7&amp;" hari dan kirim bukti transfernya ya. Terima kasih!"))</f>
        <v/>
      </c>
      <c r="L198" s="9">
        <f>IFERROR(INDEX('Rekap Order'!$U$2:$U$501,MATCH(ROW()-1,'Rekap Order'!$V$2:$V$501,0)),"")</f>
        <v/>
      </c>
    </row>
    <row r="199">
      <c r="A199" s="31">
        <f>IF($L199="","",ROW()-1)</f>
        <v/>
      </c>
      <c r="B199" s="31">
        <f>IF($L199="","",INDEX('Rekap Order'!$C$2:$C$501,MATCH(ROW()-1,'Rekap Order'!$V$2:$V$501,0)))</f>
        <v/>
      </c>
      <c r="C199" s="31">
        <f>IF($L199="","",INDEX('Rekap Order'!$D$2:$D$501,MATCH(ROW()-1,'Rekap Order'!$V$2:$V$501,0))&amp;"")</f>
        <v/>
      </c>
      <c r="D199" s="16">
        <f>IF($L199="","",SUMIF('Rekap Order'!$U$2:$U$501,$L199,'Rekap Order'!$G$2:$G$501))</f>
        <v/>
      </c>
      <c r="E199" s="17">
        <f>IF($L199="","",SUMIF('Rekap Order'!$U$2:$U$501,$L199,'Rekap Order'!$J$2:$J$501))</f>
        <v/>
      </c>
      <c r="F199" s="17">
        <f>IF($L199="","",SUMIF('Rekap Order'!$U$2:$U$501,$L199,'Rekap Order'!$K$2:$K$501))</f>
        <v/>
      </c>
      <c r="G199" s="17">
        <f>IF($L199="","",SUMIF('Rekap Order'!$U$2:$U$501,$L199,'Rekap Order'!$O$2:$O$501))</f>
        <v/>
      </c>
      <c r="H199" s="17">
        <f>IF($L199="","",SUMIF('Rekap Order'!$U$2:$U$501,$L199,'Rekap Order'!$R$2:$R$501))</f>
        <v/>
      </c>
      <c r="I199" s="17">
        <f>IF($L199="","",SUMIF('Rekap Order'!$U$2:$U$501,$L199,'Rekap Order'!$L$2:$L$501)+SUMIFS('Rekap Order'!$O$2:$O$501,'Rekap Order'!$U$2:$U$501,$L199,'Rekap Order'!$M$2:$M$501,"&lt;&gt;Lunas"))</f>
        <v/>
      </c>
      <c r="J199" s="31">
        <f>IF($L199="","",IF(I199&lt;=0,"Lunas",IF(F199&gt;0,"DP","Belum bayar")))</f>
        <v/>
      </c>
      <c r="K199" s="31">
        <f>IF($L199="","",IF(I199&lt;=0,"","Halo Kak "&amp;B199&amp;", pesanan jastip kamu sudah siap dikirim. Total pelunasan Rp"&amp;FIXED(I199,0)&amp;" (sisa harga barang + ongkir). Mohon transfer paling lambat "&amp;Trip!$B$7&amp;" hari dan kirim bukti transfernya ya. Terima kasih!"))</f>
        <v/>
      </c>
      <c r="L199" s="9">
        <f>IFERROR(INDEX('Rekap Order'!$U$2:$U$501,MATCH(ROW()-1,'Rekap Order'!$V$2:$V$501,0)),"")</f>
        <v/>
      </c>
    </row>
    <row r="200">
      <c r="A200" s="31">
        <f>IF($L200="","",ROW()-1)</f>
        <v/>
      </c>
      <c r="B200" s="31">
        <f>IF($L200="","",INDEX('Rekap Order'!$C$2:$C$501,MATCH(ROW()-1,'Rekap Order'!$V$2:$V$501,0)))</f>
        <v/>
      </c>
      <c r="C200" s="31">
        <f>IF($L200="","",INDEX('Rekap Order'!$D$2:$D$501,MATCH(ROW()-1,'Rekap Order'!$V$2:$V$501,0))&amp;"")</f>
        <v/>
      </c>
      <c r="D200" s="16">
        <f>IF($L200="","",SUMIF('Rekap Order'!$U$2:$U$501,$L200,'Rekap Order'!$G$2:$G$501))</f>
        <v/>
      </c>
      <c r="E200" s="17">
        <f>IF($L200="","",SUMIF('Rekap Order'!$U$2:$U$501,$L200,'Rekap Order'!$J$2:$J$501))</f>
        <v/>
      </c>
      <c r="F200" s="17">
        <f>IF($L200="","",SUMIF('Rekap Order'!$U$2:$U$501,$L200,'Rekap Order'!$K$2:$K$501))</f>
        <v/>
      </c>
      <c r="G200" s="17">
        <f>IF($L200="","",SUMIF('Rekap Order'!$U$2:$U$501,$L200,'Rekap Order'!$O$2:$O$501))</f>
        <v/>
      </c>
      <c r="H200" s="17">
        <f>IF($L200="","",SUMIF('Rekap Order'!$U$2:$U$501,$L200,'Rekap Order'!$R$2:$R$501))</f>
        <v/>
      </c>
      <c r="I200" s="17">
        <f>IF($L200="","",SUMIF('Rekap Order'!$U$2:$U$501,$L200,'Rekap Order'!$L$2:$L$501)+SUMIFS('Rekap Order'!$O$2:$O$501,'Rekap Order'!$U$2:$U$501,$L200,'Rekap Order'!$M$2:$M$501,"&lt;&gt;Lunas"))</f>
        <v/>
      </c>
      <c r="J200" s="31">
        <f>IF($L200="","",IF(I200&lt;=0,"Lunas",IF(F200&gt;0,"DP","Belum bayar")))</f>
        <v/>
      </c>
      <c r="K200" s="31">
        <f>IF($L200="","",IF(I200&lt;=0,"","Halo Kak "&amp;B200&amp;", pesanan jastip kamu sudah siap dikirim. Total pelunasan Rp"&amp;FIXED(I200,0)&amp;" (sisa harga barang + ongkir). Mohon transfer paling lambat "&amp;Trip!$B$7&amp;" hari dan kirim bukti transfernya ya. Terima kasih!"))</f>
        <v/>
      </c>
      <c r="L200" s="9">
        <f>IFERROR(INDEX('Rekap Order'!$U$2:$U$501,MATCH(ROW()-1,'Rekap Order'!$V$2:$V$501,0)),"")</f>
        <v/>
      </c>
    </row>
    <row r="201">
      <c r="A201" s="31">
        <f>IF($L201="","",ROW()-1)</f>
        <v/>
      </c>
      <c r="B201" s="31">
        <f>IF($L201="","",INDEX('Rekap Order'!$C$2:$C$501,MATCH(ROW()-1,'Rekap Order'!$V$2:$V$501,0)))</f>
        <v/>
      </c>
      <c r="C201" s="31">
        <f>IF($L201="","",INDEX('Rekap Order'!$D$2:$D$501,MATCH(ROW()-1,'Rekap Order'!$V$2:$V$501,0))&amp;"")</f>
        <v/>
      </c>
      <c r="D201" s="16">
        <f>IF($L201="","",SUMIF('Rekap Order'!$U$2:$U$501,$L201,'Rekap Order'!$G$2:$G$501))</f>
        <v/>
      </c>
      <c r="E201" s="17">
        <f>IF($L201="","",SUMIF('Rekap Order'!$U$2:$U$501,$L201,'Rekap Order'!$J$2:$J$501))</f>
        <v/>
      </c>
      <c r="F201" s="17">
        <f>IF($L201="","",SUMIF('Rekap Order'!$U$2:$U$501,$L201,'Rekap Order'!$K$2:$K$501))</f>
        <v/>
      </c>
      <c r="G201" s="17">
        <f>IF($L201="","",SUMIF('Rekap Order'!$U$2:$U$501,$L201,'Rekap Order'!$O$2:$O$501))</f>
        <v/>
      </c>
      <c r="H201" s="17">
        <f>IF($L201="","",SUMIF('Rekap Order'!$U$2:$U$501,$L201,'Rekap Order'!$R$2:$R$501))</f>
        <v/>
      </c>
      <c r="I201" s="17">
        <f>IF($L201="","",SUMIF('Rekap Order'!$U$2:$U$501,$L201,'Rekap Order'!$L$2:$L$501)+SUMIFS('Rekap Order'!$O$2:$O$501,'Rekap Order'!$U$2:$U$501,$L201,'Rekap Order'!$M$2:$M$501,"&lt;&gt;Lunas"))</f>
        <v/>
      </c>
      <c r="J201" s="31">
        <f>IF($L201="","",IF(I201&lt;=0,"Lunas",IF(F201&gt;0,"DP","Belum bayar")))</f>
        <v/>
      </c>
      <c r="K201" s="31">
        <f>IF($L201="","",IF(I201&lt;=0,"","Halo Kak "&amp;B201&amp;", pesanan jastip kamu sudah siap dikirim. Total pelunasan Rp"&amp;FIXED(I201,0)&amp;" (sisa harga barang + ongkir). Mohon transfer paling lambat "&amp;Trip!$B$7&amp;" hari dan kirim bukti transfernya ya. Terima kasih!"))</f>
        <v/>
      </c>
      <c r="L201" s="9">
        <f>IFERROR(INDEX('Rekap Order'!$U$2:$U$501,MATCH(ROW()-1,'Rekap Order'!$V$2:$V$501,0)),"")</f>
        <v/>
      </c>
    </row>
    <row r="202">
      <c r="A202" s="31">
        <f>IF($L202="","",ROW()-1)</f>
        <v/>
      </c>
      <c r="B202" s="31">
        <f>IF($L202="","",INDEX('Rekap Order'!$C$2:$C$501,MATCH(ROW()-1,'Rekap Order'!$V$2:$V$501,0)))</f>
        <v/>
      </c>
      <c r="C202" s="31">
        <f>IF($L202="","",INDEX('Rekap Order'!$D$2:$D$501,MATCH(ROW()-1,'Rekap Order'!$V$2:$V$501,0))&amp;"")</f>
        <v/>
      </c>
      <c r="D202" s="16">
        <f>IF($L202="","",SUMIF('Rekap Order'!$U$2:$U$501,$L202,'Rekap Order'!$G$2:$G$501))</f>
        <v/>
      </c>
      <c r="E202" s="17">
        <f>IF($L202="","",SUMIF('Rekap Order'!$U$2:$U$501,$L202,'Rekap Order'!$J$2:$J$501))</f>
        <v/>
      </c>
      <c r="F202" s="17">
        <f>IF($L202="","",SUMIF('Rekap Order'!$U$2:$U$501,$L202,'Rekap Order'!$K$2:$K$501))</f>
        <v/>
      </c>
      <c r="G202" s="17">
        <f>IF($L202="","",SUMIF('Rekap Order'!$U$2:$U$501,$L202,'Rekap Order'!$O$2:$O$501))</f>
        <v/>
      </c>
      <c r="H202" s="17">
        <f>IF($L202="","",SUMIF('Rekap Order'!$U$2:$U$501,$L202,'Rekap Order'!$R$2:$R$501))</f>
        <v/>
      </c>
      <c r="I202" s="17">
        <f>IF($L202="","",SUMIF('Rekap Order'!$U$2:$U$501,$L202,'Rekap Order'!$L$2:$L$501)+SUMIFS('Rekap Order'!$O$2:$O$501,'Rekap Order'!$U$2:$U$501,$L202,'Rekap Order'!$M$2:$M$501,"&lt;&gt;Lunas"))</f>
        <v/>
      </c>
      <c r="J202" s="31">
        <f>IF($L202="","",IF(I202&lt;=0,"Lunas",IF(F202&gt;0,"DP","Belum bayar")))</f>
        <v/>
      </c>
      <c r="K202" s="31">
        <f>IF($L202="","",IF(I202&lt;=0,"","Halo Kak "&amp;B202&amp;", pesanan jastip kamu sudah siap dikirim. Total pelunasan Rp"&amp;FIXED(I202,0)&amp;" (sisa harga barang + ongkir). Mohon transfer paling lambat "&amp;Trip!$B$7&amp;" hari dan kirim bukti transfernya ya. Terima kasih!"))</f>
        <v/>
      </c>
      <c r="L202" s="9">
        <f>IFERROR(INDEX('Rekap Order'!$U$2:$U$501,MATCH(ROW()-1,'Rekap Order'!$V$2:$V$501,0)),"")</f>
        <v/>
      </c>
    </row>
    <row r="203">
      <c r="A203" s="31">
        <f>IF($L203="","",ROW()-1)</f>
        <v/>
      </c>
      <c r="B203" s="31">
        <f>IF($L203="","",INDEX('Rekap Order'!$C$2:$C$501,MATCH(ROW()-1,'Rekap Order'!$V$2:$V$501,0)))</f>
        <v/>
      </c>
      <c r="C203" s="31">
        <f>IF($L203="","",INDEX('Rekap Order'!$D$2:$D$501,MATCH(ROW()-1,'Rekap Order'!$V$2:$V$501,0))&amp;"")</f>
        <v/>
      </c>
      <c r="D203" s="16">
        <f>IF($L203="","",SUMIF('Rekap Order'!$U$2:$U$501,$L203,'Rekap Order'!$G$2:$G$501))</f>
        <v/>
      </c>
      <c r="E203" s="17">
        <f>IF($L203="","",SUMIF('Rekap Order'!$U$2:$U$501,$L203,'Rekap Order'!$J$2:$J$501))</f>
        <v/>
      </c>
      <c r="F203" s="17">
        <f>IF($L203="","",SUMIF('Rekap Order'!$U$2:$U$501,$L203,'Rekap Order'!$K$2:$K$501))</f>
        <v/>
      </c>
      <c r="G203" s="17">
        <f>IF($L203="","",SUMIF('Rekap Order'!$U$2:$U$501,$L203,'Rekap Order'!$O$2:$O$501))</f>
        <v/>
      </c>
      <c r="H203" s="17">
        <f>IF($L203="","",SUMIF('Rekap Order'!$U$2:$U$501,$L203,'Rekap Order'!$R$2:$R$501))</f>
        <v/>
      </c>
      <c r="I203" s="17">
        <f>IF($L203="","",SUMIF('Rekap Order'!$U$2:$U$501,$L203,'Rekap Order'!$L$2:$L$501)+SUMIFS('Rekap Order'!$O$2:$O$501,'Rekap Order'!$U$2:$U$501,$L203,'Rekap Order'!$M$2:$M$501,"&lt;&gt;Lunas"))</f>
        <v/>
      </c>
      <c r="J203" s="31">
        <f>IF($L203="","",IF(I203&lt;=0,"Lunas",IF(F203&gt;0,"DP","Belum bayar")))</f>
        <v/>
      </c>
      <c r="K203" s="31">
        <f>IF($L203="","",IF(I203&lt;=0,"","Halo Kak "&amp;B203&amp;", pesanan jastip kamu sudah siap dikirim. Total pelunasan Rp"&amp;FIXED(I203,0)&amp;" (sisa harga barang + ongkir). Mohon transfer paling lambat "&amp;Trip!$B$7&amp;" hari dan kirim bukti transfernya ya. Terima kasih!"))</f>
        <v/>
      </c>
      <c r="L203" s="9">
        <f>IFERROR(INDEX('Rekap Order'!$U$2:$U$501,MATCH(ROW()-1,'Rekap Order'!$V$2:$V$501,0)),"")</f>
        <v/>
      </c>
    </row>
    <row r="204">
      <c r="A204" s="31">
        <f>IF($L204="","",ROW()-1)</f>
        <v/>
      </c>
      <c r="B204" s="31">
        <f>IF($L204="","",INDEX('Rekap Order'!$C$2:$C$501,MATCH(ROW()-1,'Rekap Order'!$V$2:$V$501,0)))</f>
        <v/>
      </c>
      <c r="C204" s="31">
        <f>IF($L204="","",INDEX('Rekap Order'!$D$2:$D$501,MATCH(ROW()-1,'Rekap Order'!$V$2:$V$501,0))&amp;"")</f>
        <v/>
      </c>
      <c r="D204" s="16">
        <f>IF($L204="","",SUMIF('Rekap Order'!$U$2:$U$501,$L204,'Rekap Order'!$G$2:$G$501))</f>
        <v/>
      </c>
      <c r="E204" s="17">
        <f>IF($L204="","",SUMIF('Rekap Order'!$U$2:$U$501,$L204,'Rekap Order'!$J$2:$J$501))</f>
        <v/>
      </c>
      <c r="F204" s="17">
        <f>IF($L204="","",SUMIF('Rekap Order'!$U$2:$U$501,$L204,'Rekap Order'!$K$2:$K$501))</f>
        <v/>
      </c>
      <c r="G204" s="17">
        <f>IF($L204="","",SUMIF('Rekap Order'!$U$2:$U$501,$L204,'Rekap Order'!$O$2:$O$501))</f>
        <v/>
      </c>
      <c r="H204" s="17">
        <f>IF($L204="","",SUMIF('Rekap Order'!$U$2:$U$501,$L204,'Rekap Order'!$R$2:$R$501))</f>
        <v/>
      </c>
      <c r="I204" s="17">
        <f>IF($L204="","",SUMIF('Rekap Order'!$U$2:$U$501,$L204,'Rekap Order'!$L$2:$L$501)+SUMIFS('Rekap Order'!$O$2:$O$501,'Rekap Order'!$U$2:$U$501,$L204,'Rekap Order'!$M$2:$M$501,"&lt;&gt;Lunas"))</f>
        <v/>
      </c>
      <c r="J204" s="31">
        <f>IF($L204="","",IF(I204&lt;=0,"Lunas",IF(F204&gt;0,"DP","Belum bayar")))</f>
        <v/>
      </c>
      <c r="K204" s="31">
        <f>IF($L204="","",IF(I204&lt;=0,"","Halo Kak "&amp;B204&amp;", pesanan jastip kamu sudah siap dikirim. Total pelunasan Rp"&amp;FIXED(I204,0)&amp;" (sisa harga barang + ongkir). Mohon transfer paling lambat "&amp;Trip!$B$7&amp;" hari dan kirim bukti transfernya ya. Terima kasih!"))</f>
        <v/>
      </c>
      <c r="L204" s="9">
        <f>IFERROR(INDEX('Rekap Order'!$U$2:$U$501,MATCH(ROW()-1,'Rekap Order'!$V$2:$V$501,0)),"")</f>
        <v/>
      </c>
    </row>
    <row r="205">
      <c r="A205" s="31">
        <f>IF($L205="","",ROW()-1)</f>
        <v/>
      </c>
      <c r="B205" s="31">
        <f>IF($L205="","",INDEX('Rekap Order'!$C$2:$C$501,MATCH(ROW()-1,'Rekap Order'!$V$2:$V$501,0)))</f>
        <v/>
      </c>
      <c r="C205" s="31">
        <f>IF($L205="","",INDEX('Rekap Order'!$D$2:$D$501,MATCH(ROW()-1,'Rekap Order'!$V$2:$V$501,0))&amp;"")</f>
        <v/>
      </c>
      <c r="D205" s="16">
        <f>IF($L205="","",SUMIF('Rekap Order'!$U$2:$U$501,$L205,'Rekap Order'!$G$2:$G$501))</f>
        <v/>
      </c>
      <c r="E205" s="17">
        <f>IF($L205="","",SUMIF('Rekap Order'!$U$2:$U$501,$L205,'Rekap Order'!$J$2:$J$501))</f>
        <v/>
      </c>
      <c r="F205" s="17">
        <f>IF($L205="","",SUMIF('Rekap Order'!$U$2:$U$501,$L205,'Rekap Order'!$K$2:$K$501))</f>
        <v/>
      </c>
      <c r="G205" s="17">
        <f>IF($L205="","",SUMIF('Rekap Order'!$U$2:$U$501,$L205,'Rekap Order'!$O$2:$O$501))</f>
        <v/>
      </c>
      <c r="H205" s="17">
        <f>IF($L205="","",SUMIF('Rekap Order'!$U$2:$U$501,$L205,'Rekap Order'!$R$2:$R$501))</f>
        <v/>
      </c>
      <c r="I205" s="17">
        <f>IF($L205="","",SUMIF('Rekap Order'!$U$2:$U$501,$L205,'Rekap Order'!$L$2:$L$501)+SUMIFS('Rekap Order'!$O$2:$O$501,'Rekap Order'!$U$2:$U$501,$L205,'Rekap Order'!$M$2:$M$501,"&lt;&gt;Lunas"))</f>
        <v/>
      </c>
      <c r="J205" s="31">
        <f>IF($L205="","",IF(I205&lt;=0,"Lunas",IF(F205&gt;0,"DP","Belum bayar")))</f>
        <v/>
      </c>
      <c r="K205" s="31">
        <f>IF($L205="","",IF(I205&lt;=0,"","Halo Kak "&amp;B205&amp;", pesanan jastip kamu sudah siap dikirim. Total pelunasan Rp"&amp;FIXED(I205,0)&amp;" (sisa harga barang + ongkir). Mohon transfer paling lambat "&amp;Trip!$B$7&amp;" hari dan kirim bukti transfernya ya. Terima kasih!"))</f>
        <v/>
      </c>
      <c r="L205" s="9">
        <f>IFERROR(INDEX('Rekap Order'!$U$2:$U$501,MATCH(ROW()-1,'Rekap Order'!$V$2:$V$501,0)),"")</f>
        <v/>
      </c>
    </row>
    <row r="206">
      <c r="A206" s="31">
        <f>IF($L206="","",ROW()-1)</f>
        <v/>
      </c>
      <c r="B206" s="31">
        <f>IF($L206="","",INDEX('Rekap Order'!$C$2:$C$501,MATCH(ROW()-1,'Rekap Order'!$V$2:$V$501,0)))</f>
        <v/>
      </c>
      <c r="C206" s="31">
        <f>IF($L206="","",INDEX('Rekap Order'!$D$2:$D$501,MATCH(ROW()-1,'Rekap Order'!$V$2:$V$501,0))&amp;"")</f>
        <v/>
      </c>
      <c r="D206" s="16">
        <f>IF($L206="","",SUMIF('Rekap Order'!$U$2:$U$501,$L206,'Rekap Order'!$G$2:$G$501))</f>
        <v/>
      </c>
      <c r="E206" s="17">
        <f>IF($L206="","",SUMIF('Rekap Order'!$U$2:$U$501,$L206,'Rekap Order'!$J$2:$J$501))</f>
        <v/>
      </c>
      <c r="F206" s="17">
        <f>IF($L206="","",SUMIF('Rekap Order'!$U$2:$U$501,$L206,'Rekap Order'!$K$2:$K$501))</f>
        <v/>
      </c>
      <c r="G206" s="17">
        <f>IF($L206="","",SUMIF('Rekap Order'!$U$2:$U$501,$L206,'Rekap Order'!$O$2:$O$501))</f>
        <v/>
      </c>
      <c r="H206" s="17">
        <f>IF($L206="","",SUMIF('Rekap Order'!$U$2:$U$501,$L206,'Rekap Order'!$R$2:$R$501))</f>
        <v/>
      </c>
      <c r="I206" s="17">
        <f>IF($L206="","",SUMIF('Rekap Order'!$U$2:$U$501,$L206,'Rekap Order'!$L$2:$L$501)+SUMIFS('Rekap Order'!$O$2:$O$501,'Rekap Order'!$U$2:$U$501,$L206,'Rekap Order'!$M$2:$M$501,"&lt;&gt;Lunas"))</f>
        <v/>
      </c>
      <c r="J206" s="31">
        <f>IF($L206="","",IF(I206&lt;=0,"Lunas",IF(F206&gt;0,"DP","Belum bayar")))</f>
        <v/>
      </c>
      <c r="K206" s="31">
        <f>IF($L206="","",IF(I206&lt;=0,"","Halo Kak "&amp;B206&amp;", pesanan jastip kamu sudah siap dikirim. Total pelunasan Rp"&amp;FIXED(I206,0)&amp;" (sisa harga barang + ongkir). Mohon transfer paling lambat "&amp;Trip!$B$7&amp;" hari dan kirim bukti transfernya ya. Terima kasih!"))</f>
        <v/>
      </c>
      <c r="L206" s="9">
        <f>IFERROR(INDEX('Rekap Order'!$U$2:$U$501,MATCH(ROW()-1,'Rekap Order'!$V$2:$V$501,0)),"")</f>
        <v/>
      </c>
    </row>
    <row r="207">
      <c r="A207" s="31">
        <f>IF($L207="","",ROW()-1)</f>
        <v/>
      </c>
      <c r="B207" s="31">
        <f>IF($L207="","",INDEX('Rekap Order'!$C$2:$C$501,MATCH(ROW()-1,'Rekap Order'!$V$2:$V$501,0)))</f>
        <v/>
      </c>
      <c r="C207" s="31">
        <f>IF($L207="","",INDEX('Rekap Order'!$D$2:$D$501,MATCH(ROW()-1,'Rekap Order'!$V$2:$V$501,0))&amp;"")</f>
        <v/>
      </c>
      <c r="D207" s="16">
        <f>IF($L207="","",SUMIF('Rekap Order'!$U$2:$U$501,$L207,'Rekap Order'!$G$2:$G$501))</f>
        <v/>
      </c>
      <c r="E207" s="17">
        <f>IF($L207="","",SUMIF('Rekap Order'!$U$2:$U$501,$L207,'Rekap Order'!$J$2:$J$501))</f>
        <v/>
      </c>
      <c r="F207" s="17">
        <f>IF($L207="","",SUMIF('Rekap Order'!$U$2:$U$501,$L207,'Rekap Order'!$K$2:$K$501))</f>
        <v/>
      </c>
      <c r="G207" s="17">
        <f>IF($L207="","",SUMIF('Rekap Order'!$U$2:$U$501,$L207,'Rekap Order'!$O$2:$O$501))</f>
        <v/>
      </c>
      <c r="H207" s="17">
        <f>IF($L207="","",SUMIF('Rekap Order'!$U$2:$U$501,$L207,'Rekap Order'!$R$2:$R$501))</f>
        <v/>
      </c>
      <c r="I207" s="17">
        <f>IF($L207="","",SUMIF('Rekap Order'!$U$2:$U$501,$L207,'Rekap Order'!$L$2:$L$501)+SUMIFS('Rekap Order'!$O$2:$O$501,'Rekap Order'!$U$2:$U$501,$L207,'Rekap Order'!$M$2:$M$501,"&lt;&gt;Lunas"))</f>
        <v/>
      </c>
      <c r="J207" s="31">
        <f>IF($L207="","",IF(I207&lt;=0,"Lunas",IF(F207&gt;0,"DP","Belum bayar")))</f>
        <v/>
      </c>
      <c r="K207" s="31">
        <f>IF($L207="","",IF(I207&lt;=0,"","Halo Kak "&amp;B207&amp;", pesanan jastip kamu sudah siap dikirim. Total pelunasan Rp"&amp;FIXED(I207,0)&amp;" (sisa harga barang + ongkir). Mohon transfer paling lambat "&amp;Trip!$B$7&amp;" hari dan kirim bukti transfernya ya. Terima kasih!"))</f>
        <v/>
      </c>
      <c r="L207" s="9">
        <f>IFERROR(INDEX('Rekap Order'!$U$2:$U$501,MATCH(ROW()-1,'Rekap Order'!$V$2:$V$501,0)),"")</f>
        <v/>
      </c>
    </row>
    <row r="208">
      <c r="A208" s="31">
        <f>IF($L208="","",ROW()-1)</f>
        <v/>
      </c>
      <c r="B208" s="31">
        <f>IF($L208="","",INDEX('Rekap Order'!$C$2:$C$501,MATCH(ROW()-1,'Rekap Order'!$V$2:$V$501,0)))</f>
        <v/>
      </c>
      <c r="C208" s="31">
        <f>IF($L208="","",INDEX('Rekap Order'!$D$2:$D$501,MATCH(ROW()-1,'Rekap Order'!$V$2:$V$501,0))&amp;"")</f>
        <v/>
      </c>
      <c r="D208" s="16">
        <f>IF($L208="","",SUMIF('Rekap Order'!$U$2:$U$501,$L208,'Rekap Order'!$G$2:$G$501))</f>
        <v/>
      </c>
      <c r="E208" s="17">
        <f>IF($L208="","",SUMIF('Rekap Order'!$U$2:$U$501,$L208,'Rekap Order'!$J$2:$J$501))</f>
        <v/>
      </c>
      <c r="F208" s="17">
        <f>IF($L208="","",SUMIF('Rekap Order'!$U$2:$U$501,$L208,'Rekap Order'!$K$2:$K$501))</f>
        <v/>
      </c>
      <c r="G208" s="17">
        <f>IF($L208="","",SUMIF('Rekap Order'!$U$2:$U$501,$L208,'Rekap Order'!$O$2:$O$501))</f>
        <v/>
      </c>
      <c r="H208" s="17">
        <f>IF($L208="","",SUMIF('Rekap Order'!$U$2:$U$501,$L208,'Rekap Order'!$R$2:$R$501))</f>
        <v/>
      </c>
      <c r="I208" s="17">
        <f>IF($L208="","",SUMIF('Rekap Order'!$U$2:$U$501,$L208,'Rekap Order'!$L$2:$L$501)+SUMIFS('Rekap Order'!$O$2:$O$501,'Rekap Order'!$U$2:$U$501,$L208,'Rekap Order'!$M$2:$M$501,"&lt;&gt;Lunas"))</f>
        <v/>
      </c>
      <c r="J208" s="31">
        <f>IF($L208="","",IF(I208&lt;=0,"Lunas",IF(F208&gt;0,"DP","Belum bayar")))</f>
        <v/>
      </c>
      <c r="K208" s="31">
        <f>IF($L208="","",IF(I208&lt;=0,"","Halo Kak "&amp;B208&amp;", pesanan jastip kamu sudah siap dikirim. Total pelunasan Rp"&amp;FIXED(I208,0)&amp;" (sisa harga barang + ongkir). Mohon transfer paling lambat "&amp;Trip!$B$7&amp;" hari dan kirim bukti transfernya ya. Terima kasih!"))</f>
        <v/>
      </c>
      <c r="L208" s="9">
        <f>IFERROR(INDEX('Rekap Order'!$U$2:$U$501,MATCH(ROW()-1,'Rekap Order'!$V$2:$V$501,0)),"")</f>
        <v/>
      </c>
    </row>
    <row r="209">
      <c r="A209" s="31">
        <f>IF($L209="","",ROW()-1)</f>
        <v/>
      </c>
      <c r="B209" s="31">
        <f>IF($L209="","",INDEX('Rekap Order'!$C$2:$C$501,MATCH(ROW()-1,'Rekap Order'!$V$2:$V$501,0)))</f>
        <v/>
      </c>
      <c r="C209" s="31">
        <f>IF($L209="","",INDEX('Rekap Order'!$D$2:$D$501,MATCH(ROW()-1,'Rekap Order'!$V$2:$V$501,0))&amp;"")</f>
        <v/>
      </c>
      <c r="D209" s="16">
        <f>IF($L209="","",SUMIF('Rekap Order'!$U$2:$U$501,$L209,'Rekap Order'!$G$2:$G$501))</f>
        <v/>
      </c>
      <c r="E209" s="17">
        <f>IF($L209="","",SUMIF('Rekap Order'!$U$2:$U$501,$L209,'Rekap Order'!$J$2:$J$501))</f>
        <v/>
      </c>
      <c r="F209" s="17">
        <f>IF($L209="","",SUMIF('Rekap Order'!$U$2:$U$501,$L209,'Rekap Order'!$K$2:$K$501))</f>
        <v/>
      </c>
      <c r="G209" s="17">
        <f>IF($L209="","",SUMIF('Rekap Order'!$U$2:$U$501,$L209,'Rekap Order'!$O$2:$O$501))</f>
        <v/>
      </c>
      <c r="H209" s="17">
        <f>IF($L209="","",SUMIF('Rekap Order'!$U$2:$U$501,$L209,'Rekap Order'!$R$2:$R$501))</f>
        <v/>
      </c>
      <c r="I209" s="17">
        <f>IF($L209="","",SUMIF('Rekap Order'!$U$2:$U$501,$L209,'Rekap Order'!$L$2:$L$501)+SUMIFS('Rekap Order'!$O$2:$O$501,'Rekap Order'!$U$2:$U$501,$L209,'Rekap Order'!$M$2:$M$501,"&lt;&gt;Lunas"))</f>
        <v/>
      </c>
      <c r="J209" s="31">
        <f>IF($L209="","",IF(I209&lt;=0,"Lunas",IF(F209&gt;0,"DP","Belum bayar")))</f>
        <v/>
      </c>
      <c r="K209" s="31">
        <f>IF($L209="","",IF(I209&lt;=0,"","Halo Kak "&amp;B209&amp;", pesanan jastip kamu sudah siap dikirim. Total pelunasan Rp"&amp;FIXED(I209,0)&amp;" (sisa harga barang + ongkir). Mohon transfer paling lambat "&amp;Trip!$B$7&amp;" hari dan kirim bukti transfernya ya. Terima kasih!"))</f>
        <v/>
      </c>
      <c r="L209" s="9">
        <f>IFERROR(INDEX('Rekap Order'!$U$2:$U$501,MATCH(ROW()-1,'Rekap Order'!$V$2:$V$501,0)),"")</f>
        <v/>
      </c>
    </row>
    <row r="210">
      <c r="A210" s="31">
        <f>IF($L210="","",ROW()-1)</f>
        <v/>
      </c>
      <c r="B210" s="31">
        <f>IF($L210="","",INDEX('Rekap Order'!$C$2:$C$501,MATCH(ROW()-1,'Rekap Order'!$V$2:$V$501,0)))</f>
        <v/>
      </c>
      <c r="C210" s="31">
        <f>IF($L210="","",INDEX('Rekap Order'!$D$2:$D$501,MATCH(ROW()-1,'Rekap Order'!$V$2:$V$501,0))&amp;"")</f>
        <v/>
      </c>
      <c r="D210" s="16">
        <f>IF($L210="","",SUMIF('Rekap Order'!$U$2:$U$501,$L210,'Rekap Order'!$G$2:$G$501))</f>
        <v/>
      </c>
      <c r="E210" s="17">
        <f>IF($L210="","",SUMIF('Rekap Order'!$U$2:$U$501,$L210,'Rekap Order'!$J$2:$J$501))</f>
        <v/>
      </c>
      <c r="F210" s="17">
        <f>IF($L210="","",SUMIF('Rekap Order'!$U$2:$U$501,$L210,'Rekap Order'!$K$2:$K$501))</f>
        <v/>
      </c>
      <c r="G210" s="17">
        <f>IF($L210="","",SUMIF('Rekap Order'!$U$2:$U$501,$L210,'Rekap Order'!$O$2:$O$501))</f>
        <v/>
      </c>
      <c r="H210" s="17">
        <f>IF($L210="","",SUMIF('Rekap Order'!$U$2:$U$501,$L210,'Rekap Order'!$R$2:$R$501))</f>
        <v/>
      </c>
      <c r="I210" s="17">
        <f>IF($L210="","",SUMIF('Rekap Order'!$U$2:$U$501,$L210,'Rekap Order'!$L$2:$L$501)+SUMIFS('Rekap Order'!$O$2:$O$501,'Rekap Order'!$U$2:$U$501,$L210,'Rekap Order'!$M$2:$M$501,"&lt;&gt;Lunas"))</f>
        <v/>
      </c>
      <c r="J210" s="31">
        <f>IF($L210="","",IF(I210&lt;=0,"Lunas",IF(F210&gt;0,"DP","Belum bayar")))</f>
        <v/>
      </c>
      <c r="K210" s="31">
        <f>IF($L210="","",IF(I210&lt;=0,"","Halo Kak "&amp;B210&amp;", pesanan jastip kamu sudah siap dikirim. Total pelunasan Rp"&amp;FIXED(I210,0)&amp;" (sisa harga barang + ongkir). Mohon transfer paling lambat "&amp;Trip!$B$7&amp;" hari dan kirim bukti transfernya ya. Terima kasih!"))</f>
        <v/>
      </c>
      <c r="L210" s="9">
        <f>IFERROR(INDEX('Rekap Order'!$U$2:$U$501,MATCH(ROW()-1,'Rekap Order'!$V$2:$V$501,0)),"")</f>
        <v/>
      </c>
    </row>
    <row r="211">
      <c r="A211" s="31">
        <f>IF($L211="","",ROW()-1)</f>
        <v/>
      </c>
      <c r="B211" s="31">
        <f>IF($L211="","",INDEX('Rekap Order'!$C$2:$C$501,MATCH(ROW()-1,'Rekap Order'!$V$2:$V$501,0)))</f>
        <v/>
      </c>
      <c r="C211" s="31">
        <f>IF($L211="","",INDEX('Rekap Order'!$D$2:$D$501,MATCH(ROW()-1,'Rekap Order'!$V$2:$V$501,0))&amp;"")</f>
        <v/>
      </c>
      <c r="D211" s="16">
        <f>IF($L211="","",SUMIF('Rekap Order'!$U$2:$U$501,$L211,'Rekap Order'!$G$2:$G$501))</f>
        <v/>
      </c>
      <c r="E211" s="17">
        <f>IF($L211="","",SUMIF('Rekap Order'!$U$2:$U$501,$L211,'Rekap Order'!$J$2:$J$501))</f>
        <v/>
      </c>
      <c r="F211" s="17">
        <f>IF($L211="","",SUMIF('Rekap Order'!$U$2:$U$501,$L211,'Rekap Order'!$K$2:$K$501))</f>
        <v/>
      </c>
      <c r="G211" s="17">
        <f>IF($L211="","",SUMIF('Rekap Order'!$U$2:$U$501,$L211,'Rekap Order'!$O$2:$O$501))</f>
        <v/>
      </c>
      <c r="H211" s="17">
        <f>IF($L211="","",SUMIF('Rekap Order'!$U$2:$U$501,$L211,'Rekap Order'!$R$2:$R$501))</f>
        <v/>
      </c>
      <c r="I211" s="17">
        <f>IF($L211="","",SUMIF('Rekap Order'!$U$2:$U$501,$L211,'Rekap Order'!$L$2:$L$501)+SUMIFS('Rekap Order'!$O$2:$O$501,'Rekap Order'!$U$2:$U$501,$L211,'Rekap Order'!$M$2:$M$501,"&lt;&gt;Lunas"))</f>
        <v/>
      </c>
      <c r="J211" s="31">
        <f>IF($L211="","",IF(I211&lt;=0,"Lunas",IF(F211&gt;0,"DP","Belum bayar")))</f>
        <v/>
      </c>
      <c r="K211" s="31">
        <f>IF($L211="","",IF(I211&lt;=0,"","Halo Kak "&amp;B211&amp;", pesanan jastip kamu sudah siap dikirim. Total pelunasan Rp"&amp;FIXED(I211,0)&amp;" (sisa harga barang + ongkir). Mohon transfer paling lambat "&amp;Trip!$B$7&amp;" hari dan kirim bukti transfernya ya. Terima kasih!"))</f>
        <v/>
      </c>
      <c r="L211" s="9">
        <f>IFERROR(INDEX('Rekap Order'!$U$2:$U$501,MATCH(ROW()-1,'Rekap Order'!$V$2:$V$501,0)),"")</f>
        <v/>
      </c>
    </row>
    <row r="212">
      <c r="A212" s="31">
        <f>IF($L212="","",ROW()-1)</f>
        <v/>
      </c>
      <c r="B212" s="31">
        <f>IF($L212="","",INDEX('Rekap Order'!$C$2:$C$501,MATCH(ROW()-1,'Rekap Order'!$V$2:$V$501,0)))</f>
        <v/>
      </c>
      <c r="C212" s="31">
        <f>IF($L212="","",INDEX('Rekap Order'!$D$2:$D$501,MATCH(ROW()-1,'Rekap Order'!$V$2:$V$501,0))&amp;"")</f>
        <v/>
      </c>
      <c r="D212" s="16">
        <f>IF($L212="","",SUMIF('Rekap Order'!$U$2:$U$501,$L212,'Rekap Order'!$G$2:$G$501))</f>
        <v/>
      </c>
      <c r="E212" s="17">
        <f>IF($L212="","",SUMIF('Rekap Order'!$U$2:$U$501,$L212,'Rekap Order'!$J$2:$J$501))</f>
        <v/>
      </c>
      <c r="F212" s="17">
        <f>IF($L212="","",SUMIF('Rekap Order'!$U$2:$U$501,$L212,'Rekap Order'!$K$2:$K$501))</f>
        <v/>
      </c>
      <c r="G212" s="17">
        <f>IF($L212="","",SUMIF('Rekap Order'!$U$2:$U$501,$L212,'Rekap Order'!$O$2:$O$501))</f>
        <v/>
      </c>
      <c r="H212" s="17">
        <f>IF($L212="","",SUMIF('Rekap Order'!$U$2:$U$501,$L212,'Rekap Order'!$R$2:$R$501))</f>
        <v/>
      </c>
      <c r="I212" s="17">
        <f>IF($L212="","",SUMIF('Rekap Order'!$U$2:$U$501,$L212,'Rekap Order'!$L$2:$L$501)+SUMIFS('Rekap Order'!$O$2:$O$501,'Rekap Order'!$U$2:$U$501,$L212,'Rekap Order'!$M$2:$M$501,"&lt;&gt;Lunas"))</f>
        <v/>
      </c>
      <c r="J212" s="31">
        <f>IF($L212="","",IF(I212&lt;=0,"Lunas",IF(F212&gt;0,"DP","Belum bayar")))</f>
        <v/>
      </c>
      <c r="K212" s="31">
        <f>IF($L212="","",IF(I212&lt;=0,"","Halo Kak "&amp;B212&amp;", pesanan jastip kamu sudah siap dikirim. Total pelunasan Rp"&amp;FIXED(I212,0)&amp;" (sisa harga barang + ongkir). Mohon transfer paling lambat "&amp;Trip!$B$7&amp;" hari dan kirim bukti transfernya ya. Terima kasih!"))</f>
        <v/>
      </c>
      <c r="L212" s="9">
        <f>IFERROR(INDEX('Rekap Order'!$U$2:$U$501,MATCH(ROW()-1,'Rekap Order'!$V$2:$V$501,0)),"")</f>
        <v/>
      </c>
    </row>
    <row r="213">
      <c r="A213" s="31">
        <f>IF($L213="","",ROW()-1)</f>
        <v/>
      </c>
      <c r="B213" s="31">
        <f>IF($L213="","",INDEX('Rekap Order'!$C$2:$C$501,MATCH(ROW()-1,'Rekap Order'!$V$2:$V$501,0)))</f>
        <v/>
      </c>
      <c r="C213" s="31">
        <f>IF($L213="","",INDEX('Rekap Order'!$D$2:$D$501,MATCH(ROW()-1,'Rekap Order'!$V$2:$V$501,0))&amp;"")</f>
        <v/>
      </c>
      <c r="D213" s="16">
        <f>IF($L213="","",SUMIF('Rekap Order'!$U$2:$U$501,$L213,'Rekap Order'!$G$2:$G$501))</f>
        <v/>
      </c>
      <c r="E213" s="17">
        <f>IF($L213="","",SUMIF('Rekap Order'!$U$2:$U$501,$L213,'Rekap Order'!$J$2:$J$501))</f>
        <v/>
      </c>
      <c r="F213" s="17">
        <f>IF($L213="","",SUMIF('Rekap Order'!$U$2:$U$501,$L213,'Rekap Order'!$K$2:$K$501))</f>
        <v/>
      </c>
      <c r="G213" s="17">
        <f>IF($L213="","",SUMIF('Rekap Order'!$U$2:$U$501,$L213,'Rekap Order'!$O$2:$O$501))</f>
        <v/>
      </c>
      <c r="H213" s="17">
        <f>IF($L213="","",SUMIF('Rekap Order'!$U$2:$U$501,$L213,'Rekap Order'!$R$2:$R$501))</f>
        <v/>
      </c>
      <c r="I213" s="17">
        <f>IF($L213="","",SUMIF('Rekap Order'!$U$2:$U$501,$L213,'Rekap Order'!$L$2:$L$501)+SUMIFS('Rekap Order'!$O$2:$O$501,'Rekap Order'!$U$2:$U$501,$L213,'Rekap Order'!$M$2:$M$501,"&lt;&gt;Lunas"))</f>
        <v/>
      </c>
      <c r="J213" s="31">
        <f>IF($L213="","",IF(I213&lt;=0,"Lunas",IF(F213&gt;0,"DP","Belum bayar")))</f>
        <v/>
      </c>
      <c r="K213" s="31">
        <f>IF($L213="","",IF(I213&lt;=0,"","Halo Kak "&amp;B213&amp;", pesanan jastip kamu sudah siap dikirim. Total pelunasan Rp"&amp;FIXED(I213,0)&amp;" (sisa harga barang + ongkir). Mohon transfer paling lambat "&amp;Trip!$B$7&amp;" hari dan kirim bukti transfernya ya. Terima kasih!"))</f>
        <v/>
      </c>
      <c r="L213" s="9">
        <f>IFERROR(INDEX('Rekap Order'!$U$2:$U$501,MATCH(ROW()-1,'Rekap Order'!$V$2:$V$501,0)),"")</f>
        <v/>
      </c>
    </row>
    <row r="214">
      <c r="A214" s="31">
        <f>IF($L214="","",ROW()-1)</f>
        <v/>
      </c>
      <c r="B214" s="31">
        <f>IF($L214="","",INDEX('Rekap Order'!$C$2:$C$501,MATCH(ROW()-1,'Rekap Order'!$V$2:$V$501,0)))</f>
        <v/>
      </c>
      <c r="C214" s="31">
        <f>IF($L214="","",INDEX('Rekap Order'!$D$2:$D$501,MATCH(ROW()-1,'Rekap Order'!$V$2:$V$501,0))&amp;"")</f>
        <v/>
      </c>
      <c r="D214" s="16">
        <f>IF($L214="","",SUMIF('Rekap Order'!$U$2:$U$501,$L214,'Rekap Order'!$G$2:$G$501))</f>
        <v/>
      </c>
      <c r="E214" s="17">
        <f>IF($L214="","",SUMIF('Rekap Order'!$U$2:$U$501,$L214,'Rekap Order'!$J$2:$J$501))</f>
        <v/>
      </c>
      <c r="F214" s="17">
        <f>IF($L214="","",SUMIF('Rekap Order'!$U$2:$U$501,$L214,'Rekap Order'!$K$2:$K$501))</f>
        <v/>
      </c>
      <c r="G214" s="17">
        <f>IF($L214="","",SUMIF('Rekap Order'!$U$2:$U$501,$L214,'Rekap Order'!$O$2:$O$501))</f>
        <v/>
      </c>
      <c r="H214" s="17">
        <f>IF($L214="","",SUMIF('Rekap Order'!$U$2:$U$501,$L214,'Rekap Order'!$R$2:$R$501))</f>
        <v/>
      </c>
      <c r="I214" s="17">
        <f>IF($L214="","",SUMIF('Rekap Order'!$U$2:$U$501,$L214,'Rekap Order'!$L$2:$L$501)+SUMIFS('Rekap Order'!$O$2:$O$501,'Rekap Order'!$U$2:$U$501,$L214,'Rekap Order'!$M$2:$M$501,"&lt;&gt;Lunas"))</f>
        <v/>
      </c>
      <c r="J214" s="31">
        <f>IF($L214="","",IF(I214&lt;=0,"Lunas",IF(F214&gt;0,"DP","Belum bayar")))</f>
        <v/>
      </c>
      <c r="K214" s="31">
        <f>IF($L214="","",IF(I214&lt;=0,"","Halo Kak "&amp;B214&amp;", pesanan jastip kamu sudah siap dikirim. Total pelunasan Rp"&amp;FIXED(I214,0)&amp;" (sisa harga barang + ongkir). Mohon transfer paling lambat "&amp;Trip!$B$7&amp;" hari dan kirim bukti transfernya ya. Terima kasih!"))</f>
        <v/>
      </c>
      <c r="L214" s="9">
        <f>IFERROR(INDEX('Rekap Order'!$U$2:$U$501,MATCH(ROW()-1,'Rekap Order'!$V$2:$V$501,0)),"")</f>
        <v/>
      </c>
    </row>
    <row r="215">
      <c r="A215" s="31">
        <f>IF($L215="","",ROW()-1)</f>
        <v/>
      </c>
      <c r="B215" s="31">
        <f>IF($L215="","",INDEX('Rekap Order'!$C$2:$C$501,MATCH(ROW()-1,'Rekap Order'!$V$2:$V$501,0)))</f>
        <v/>
      </c>
      <c r="C215" s="31">
        <f>IF($L215="","",INDEX('Rekap Order'!$D$2:$D$501,MATCH(ROW()-1,'Rekap Order'!$V$2:$V$501,0))&amp;"")</f>
        <v/>
      </c>
      <c r="D215" s="16">
        <f>IF($L215="","",SUMIF('Rekap Order'!$U$2:$U$501,$L215,'Rekap Order'!$G$2:$G$501))</f>
        <v/>
      </c>
      <c r="E215" s="17">
        <f>IF($L215="","",SUMIF('Rekap Order'!$U$2:$U$501,$L215,'Rekap Order'!$J$2:$J$501))</f>
        <v/>
      </c>
      <c r="F215" s="17">
        <f>IF($L215="","",SUMIF('Rekap Order'!$U$2:$U$501,$L215,'Rekap Order'!$K$2:$K$501))</f>
        <v/>
      </c>
      <c r="G215" s="17">
        <f>IF($L215="","",SUMIF('Rekap Order'!$U$2:$U$501,$L215,'Rekap Order'!$O$2:$O$501))</f>
        <v/>
      </c>
      <c r="H215" s="17">
        <f>IF($L215="","",SUMIF('Rekap Order'!$U$2:$U$501,$L215,'Rekap Order'!$R$2:$R$501))</f>
        <v/>
      </c>
      <c r="I215" s="17">
        <f>IF($L215="","",SUMIF('Rekap Order'!$U$2:$U$501,$L215,'Rekap Order'!$L$2:$L$501)+SUMIFS('Rekap Order'!$O$2:$O$501,'Rekap Order'!$U$2:$U$501,$L215,'Rekap Order'!$M$2:$M$501,"&lt;&gt;Lunas"))</f>
        <v/>
      </c>
      <c r="J215" s="31">
        <f>IF($L215="","",IF(I215&lt;=0,"Lunas",IF(F215&gt;0,"DP","Belum bayar")))</f>
        <v/>
      </c>
      <c r="K215" s="31">
        <f>IF($L215="","",IF(I215&lt;=0,"","Halo Kak "&amp;B215&amp;", pesanan jastip kamu sudah siap dikirim. Total pelunasan Rp"&amp;FIXED(I215,0)&amp;" (sisa harga barang + ongkir). Mohon transfer paling lambat "&amp;Trip!$B$7&amp;" hari dan kirim bukti transfernya ya. Terima kasih!"))</f>
        <v/>
      </c>
      <c r="L215" s="9">
        <f>IFERROR(INDEX('Rekap Order'!$U$2:$U$501,MATCH(ROW()-1,'Rekap Order'!$V$2:$V$501,0)),"")</f>
        <v/>
      </c>
    </row>
    <row r="216">
      <c r="A216" s="31">
        <f>IF($L216="","",ROW()-1)</f>
        <v/>
      </c>
      <c r="B216" s="31">
        <f>IF($L216="","",INDEX('Rekap Order'!$C$2:$C$501,MATCH(ROW()-1,'Rekap Order'!$V$2:$V$501,0)))</f>
        <v/>
      </c>
      <c r="C216" s="31">
        <f>IF($L216="","",INDEX('Rekap Order'!$D$2:$D$501,MATCH(ROW()-1,'Rekap Order'!$V$2:$V$501,0))&amp;"")</f>
        <v/>
      </c>
      <c r="D216" s="16">
        <f>IF($L216="","",SUMIF('Rekap Order'!$U$2:$U$501,$L216,'Rekap Order'!$G$2:$G$501))</f>
        <v/>
      </c>
      <c r="E216" s="17">
        <f>IF($L216="","",SUMIF('Rekap Order'!$U$2:$U$501,$L216,'Rekap Order'!$J$2:$J$501))</f>
        <v/>
      </c>
      <c r="F216" s="17">
        <f>IF($L216="","",SUMIF('Rekap Order'!$U$2:$U$501,$L216,'Rekap Order'!$K$2:$K$501))</f>
        <v/>
      </c>
      <c r="G216" s="17">
        <f>IF($L216="","",SUMIF('Rekap Order'!$U$2:$U$501,$L216,'Rekap Order'!$O$2:$O$501))</f>
        <v/>
      </c>
      <c r="H216" s="17">
        <f>IF($L216="","",SUMIF('Rekap Order'!$U$2:$U$501,$L216,'Rekap Order'!$R$2:$R$501))</f>
        <v/>
      </c>
      <c r="I216" s="17">
        <f>IF($L216="","",SUMIF('Rekap Order'!$U$2:$U$501,$L216,'Rekap Order'!$L$2:$L$501)+SUMIFS('Rekap Order'!$O$2:$O$501,'Rekap Order'!$U$2:$U$501,$L216,'Rekap Order'!$M$2:$M$501,"&lt;&gt;Lunas"))</f>
        <v/>
      </c>
      <c r="J216" s="31">
        <f>IF($L216="","",IF(I216&lt;=0,"Lunas",IF(F216&gt;0,"DP","Belum bayar")))</f>
        <v/>
      </c>
      <c r="K216" s="31">
        <f>IF($L216="","",IF(I216&lt;=0,"","Halo Kak "&amp;B216&amp;", pesanan jastip kamu sudah siap dikirim. Total pelunasan Rp"&amp;FIXED(I216,0)&amp;" (sisa harga barang + ongkir). Mohon transfer paling lambat "&amp;Trip!$B$7&amp;" hari dan kirim bukti transfernya ya. Terima kasih!"))</f>
        <v/>
      </c>
      <c r="L216" s="9">
        <f>IFERROR(INDEX('Rekap Order'!$U$2:$U$501,MATCH(ROW()-1,'Rekap Order'!$V$2:$V$501,0)),"")</f>
        <v/>
      </c>
    </row>
    <row r="217">
      <c r="A217" s="31">
        <f>IF($L217="","",ROW()-1)</f>
        <v/>
      </c>
      <c r="B217" s="31">
        <f>IF($L217="","",INDEX('Rekap Order'!$C$2:$C$501,MATCH(ROW()-1,'Rekap Order'!$V$2:$V$501,0)))</f>
        <v/>
      </c>
      <c r="C217" s="31">
        <f>IF($L217="","",INDEX('Rekap Order'!$D$2:$D$501,MATCH(ROW()-1,'Rekap Order'!$V$2:$V$501,0))&amp;"")</f>
        <v/>
      </c>
      <c r="D217" s="16">
        <f>IF($L217="","",SUMIF('Rekap Order'!$U$2:$U$501,$L217,'Rekap Order'!$G$2:$G$501))</f>
        <v/>
      </c>
      <c r="E217" s="17">
        <f>IF($L217="","",SUMIF('Rekap Order'!$U$2:$U$501,$L217,'Rekap Order'!$J$2:$J$501))</f>
        <v/>
      </c>
      <c r="F217" s="17">
        <f>IF($L217="","",SUMIF('Rekap Order'!$U$2:$U$501,$L217,'Rekap Order'!$K$2:$K$501))</f>
        <v/>
      </c>
      <c r="G217" s="17">
        <f>IF($L217="","",SUMIF('Rekap Order'!$U$2:$U$501,$L217,'Rekap Order'!$O$2:$O$501))</f>
        <v/>
      </c>
      <c r="H217" s="17">
        <f>IF($L217="","",SUMIF('Rekap Order'!$U$2:$U$501,$L217,'Rekap Order'!$R$2:$R$501))</f>
        <v/>
      </c>
      <c r="I217" s="17">
        <f>IF($L217="","",SUMIF('Rekap Order'!$U$2:$U$501,$L217,'Rekap Order'!$L$2:$L$501)+SUMIFS('Rekap Order'!$O$2:$O$501,'Rekap Order'!$U$2:$U$501,$L217,'Rekap Order'!$M$2:$M$501,"&lt;&gt;Lunas"))</f>
        <v/>
      </c>
      <c r="J217" s="31">
        <f>IF($L217="","",IF(I217&lt;=0,"Lunas",IF(F217&gt;0,"DP","Belum bayar")))</f>
        <v/>
      </c>
      <c r="K217" s="31">
        <f>IF($L217="","",IF(I217&lt;=0,"","Halo Kak "&amp;B217&amp;", pesanan jastip kamu sudah siap dikirim. Total pelunasan Rp"&amp;FIXED(I217,0)&amp;" (sisa harga barang + ongkir). Mohon transfer paling lambat "&amp;Trip!$B$7&amp;" hari dan kirim bukti transfernya ya. Terima kasih!"))</f>
        <v/>
      </c>
      <c r="L217" s="9">
        <f>IFERROR(INDEX('Rekap Order'!$U$2:$U$501,MATCH(ROW()-1,'Rekap Order'!$V$2:$V$501,0)),"")</f>
        <v/>
      </c>
    </row>
    <row r="218">
      <c r="A218" s="31">
        <f>IF($L218="","",ROW()-1)</f>
        <v/>
      </c>
      <c r="B218" s="31">
        <f>IF($L218="","",INDEX('Rekap Order'!$C$2:$C$501,MATCH(ROW()-1,'Rekap Order'!$V$2:$V$501,0)))</f>
        <v/>
      </c>
      <c r="C218" s="31">
        <f>IF($L218="","",INDEX('Rekap Order'!$D$2:$D$501,MATCH(ROW()-1,'Rekap Order'!$V$2:$V$501,0))&amp;"")</f>
        <v/>
      </c>
      <c r="D218" s="16">
        <f>IF($L218="","",SUMIF('Rekap Order'!$U$2:$U$501,$L218,'Rekap Order'!$G$2:$G$501))</f>
        <v/>
      </c>
      <c r="E218" s="17">
        <f>IF($L218="","",SUMIF('Rekap Order'!$U$2:$U$501,$L218,'Rekap Order'!$J$2:$J$501))</f>
        <v/>
      </c>
      <c r="F218" s="17">
        <f>IF($L218="","",SUMIF('Rekap Order'!$U$2:$U$501,$L218,'Rekap Order'!$K$2:$K$501))</f>
        <v/>
      </c>
      <c r="G218" s="17">
        <f>IF($L218="","",SUMIF('Rekap Order'!$U$2:$U$501,$L218,'Rekap Order'!$O$2:$O$501))</f>
        <v/>
      </c>
      <c r="H218" s="17">
        <f>IF($L218="","",SUMIF('Rekap Order'!$U$2:$U$501,$L218,'Rekap Order'!$R$2:$R$501))</f>
        <v/>
      </c>
      <c r="I218" s="17">
        <f>IF($L218="","",SUMIF('Rekap Order'!$U$2:$U$501,$L218,'Rekap Order'!$L$2:$L$501)+SUMIFS('Rekap Order'!$O$2:$O$501,'Rekap Order'!$U$2:$U$501,$L218,'Rekap Order'!$M$2:$M$501,"&lt;&gt;Lunas"))</f>
        <v/>
      </c>
      <c r="J218" s="31">
        <f>IF($L218="","",IF(I218&lt;=0,"Lunas",IF(F218&gt;0,"DP","Belum bayar")))</f>
        <v/>
      </c>
      <c r="K218" s="31">
        <f>IF($L218="","",IF(I218&lt;=0,"","Halo Kak "&amp;B218&amp;", pesanan jastip kamu sudah siap dikirim. Total pelunasan Rp"&amp;FIXED(I218,0)&amp;" (sisa harga barang + ongkir). Mohon transfer paling lambat "&amp;Trip!$B$7&amp;" hari dan kirim bukti transfernya ya. Terima kasih!"))</f>
        <v/>
      </c>
      <c r="L218" s="9">
        <f>IFERROR(INDEX('Rekap Order'!$U$2:$U$501,MATCH(ROW()-1,'Rekap Order'!$V$2:$V$501,0)),"")</f>
        <v/>
      </c>
    </row>
    <row r="219">
      <c r="A219" s="31">
        <f>IF($L219="","",ROW()-1)</f>
        <v/>
      </c>
      <c r="B219" s="31">
        <f>IF($L219="","",INDEX('Rekap Order'!$C$2:$C$501,MATCH(ROW()-1,'Rekap Order'!$V$2:$V$501,0)))</f>
        <v/>
      </c>
      <c r="C219" s="31">
        <f>IF($L219="","",INDEX('Rekap Order'!$D$2:$D$501,MATCH(ROW()-1,'Rekap Order'!$V$2:$V$501,0))&amp;"")</f>
        <v/>
      </c>
      <c r="D219" s="16">
        <f>IF($L219="","",SUMIF('Rekap Order'!$U$2:$U$501,$L219,'Rekap Order'!$G$2:$G$501))</f>
        <v/>
      </c>
      <c r="E219" s="17">
        <f>IF($L219="","",SUMIF('Rekap Order'!$U$2:$U$501,$L219,'Rekap Order'!$J$2:$J$501))</f>
        <v/>
      </c>
      <c r="F219" s="17">
        <f>IF($L219="","",SUMIF('Rekap Order'!$U$2:$U$501,$L219,'Rekap Order'!$K$2:$K$501))</f>
        <v/>
      </c>
      <c r="G219" s="17">
        <f>IF($L219="","",SUMIF('Rekap Order'!$U$2:$U$501,$L219,'Rekap Order'!$O$2:$O$501))</f>
        <v/>
      </c>
      <c r="H219" s="17">
        <f>IF($L219="","",SUMIF('Rekap Order'!$U$2:$U$501,$L219,'Rekap Order'!$R$2:$R$501))</f>
        <v/>
      </c>
      <c r="I219" s="17">
        <f>IF($L219="","",SUMIF('Rekap Order'!$U$2:$U$501,$L219,'Rekap Order'!$L$2:$L$501)+SUMIFS('Rekap Order'!$O$2:$O$501,'Rekap Order'!$U$2:$U$501,$L219,'Rekap Order'!$M$2:$M$501,"&lt;&gt;Lunas"))</f>
        <v/>
      </c>
      <c r="J219" s="31">
        <f>IF($L219="","",IF(I219&lt;=0,"Lunas",IF(F219&gt;0,"DP","Belum bayar")))</f>
        <v/>
      </c>
      <c r="K219" s="31">
        <f>IF($L219="","",IF(I219&lt;=0,"","Halo Kak "&amp;B219&amp;", pesanan jastip kamu sudah siap dikirim. Total pelunasan Rp"&amp;FIXED(I219,0)&amp;" (sisa harga barang + ongkir). Mohon transfer paling lambat "&amp;Trip!$B$7&amp;" hari dan kirim bukti transfernya ya. Terima kasih!"))</f>
        <v/>
      </c>
      <c r="L219" s="9">
        <f>IFERROR(INDEX('Rekap Order'!$U$2:$U$501,MATCH(ROW()-1,'Rekap Order'!$V$2:$V$501,0)),"")</f>
        <v/>
      </c>
    </row>
    <row r="220">
      <c r="A220" s="31">
        <f>IF($L220="","",ROW()-1)</f>
        <v/>
      </c>
      <c r="B220" s="31">
        <f>IF($L220="","",INDEX('Rekap Order'!$C$2:$C$501,MATCH(ROW()-1,'Rekap Order'!$V$2:$V$501,0)))</f>
        <v/>
      </c>
      <c r="C220" s="31">
        <f>IF($L220="","",INDEX('Rekap Order'!$D$2:$D$501,MATCH(ROW()-1,'Rekap Order'!$V$2:$V$501,0))&amp;"")</f>
        <v/>
      </c>
      <c r="D220" s="16">
        <f>IF($L220="","",SUMIF('Rekap Order'!$U$2:$U$501,$L220,'Rekap Order'!$G$2:$G$501))</f>
        <v/>
      </c>
      <c r="E220" s="17">
        <f>IF($L220="","",SUMIF('Rekap Order'!$U$2:$U$501,$L220,'Rekap Order'!$J$2:$J$501))</f>
        <v/>
      </c>
      <c r="F220" s="17">
        <f>IF($L220="","",SUMIF('Rekap Order'!$U$2:$U$501,$L220,'Rekap Order'!$K$2:$K$501))</f>
        <v/>
      </c>
      <c r="G220" s="17">
        <f>IF($L220="","",SUMIF('Rekap Order'!$U$2:$U$501,$L220,'Rekap Order'!$O$2:$O$501))</f>
        <v/>
      </c>
      <c r="H220" s="17">
        <f>IF($L220="","",SUMIF('Rekap Order'!$U$2:$U$501,$L220,'Rekap Order'!$R$2:$R$501))</f>
        <v/>
      </c>
      <c r="I220" s="17">
        <f>IF($L220="","",SUMIF('Rekap Order'!$U$2:$U$501,$L220,'Rekap Order'!$L$2:$L$501)+SUMIFS('Rekap Order'!$O$2:$O$501,'Rekap Order'!$U$2:$U$501,$L220,'Rekap Order'!$M$2:$M$501,"&lt;&gt;Lunas"))</f>
        <v/>
      </c>
      <c r="J220" s="31">
        <f>IF($L220="","",IF(I220&lt;=0,"Lunas",IF(F220&gt;0,"DP","Belum bayar")))</f>
        <v/>
      </c>
      <c r="K220" s="31">
        <f>IF($L220="","",IF(I220&lt;=0,"","Halo Kak "&amp;B220&amp;", pesanan jastip kamu sudah siap dikirim. Total pelunasan Rp"&amp;FIXED(I220,0)&amp;" (sisa harga barang + ongkir). Mohon transfer paling lambat "&amp;Trip!$B$7&amp;" hari dan kirim bukti transfernya ya. Terima kasih!"))</f>
        <v/>
      </c>
      <c r="L220" s="9">
        <f>IFERROR(INDEX('Rekap Order'!$U$2:$U$501,MATCH(ROW()-1,'Rekap Order'!$V$2:$V$501,0)),"")</f>
        <v/>
      </c>
    </row>
    <row r="221">
      <c r="A221" s="31">
        <f>IF($L221="","",ROW()-1)</f>
        <v/>
      </c>
      <c r="B221" s="31">
        <f>IF($L221="","",INDEX('Rekap Order'!$C$2:$C$501,MATCH(ROW()-1,'Rekap Order'!$V$2:$V$501,0)))</f>
        <v/>
      </c>
      <c r="C221" s="31">
        <f>IF($L221="","",INDEX('Rekap Order'!$D$2:$D$501,MATCH(ROW()-1,'Rekap Order'!$V$2:$V$501,0))&amp;"")</f>
        <v/>
      </c>
      <c r="D221" s="16">
        <f>IF($L221="","",SUMIF('Rekap Order'!$U$2:$U$501,$L221,'Rekap Order'!$G$2:$G$501))</f>
        <v/>
      </c>
      <c r="E221" s="17">
        <f>IF($L221="","",SUMIF('Rekap Order'!$U$2:$U$501,$L221,'Rekap Order'!$J$2:$J$501))</f>
        <v/>
      </c>
      <c r="F221" s="17">
        <f>IF($L221="","",SUMIF('Rekap Order'!$U$2:$U$501,$L221,'Rekap Order'!$K$2:$K$501))</f>
        <v/>
      </c>
      <c r="G221" s="17">
        <f>IF($L221="","",SUMIF('Rekap Order'!$U$2:$U$501,$L221,'Rekap Order'!$O$2:$O$501))</f>
        <v/>
      </c>
      <c r="H221" s="17">
        <f>IF($L221="","",SUMIF('Rekap Order'!$U$2:$U$501,$L221,'Rekap Order'!$R$2:$R$501))</f>
        <v/>
      </c>
      <c r="I221" s="17">
        <f>IF($L221="","",SUMIF('Rekap Order'!$U$2:$U$501,$L221,'Rekap Order'!$L$2:$L$501)+SUMIFS('Rekap Order'!$O$2:$O$501,'Rekap Order'!$U$2:$U$501,$L221,'Rekap Order'!$M$2:$M$501,"&lt;&gt;Lunas"))</f>
        <v/>
      </c>
      <c r="J221" s="31">
        <f>IF($L221="","",IF(I221&lt;=0,"Lunas",IF(F221&gt;0,"DP","Belum bayar")))</f>
        <v/>
      </c>
      <c r="K221" s="31">
        <f>IF($L221="","",IF(I221&lt;=0,"","Halo Kak "&amp;B221&amp;", pesanan jastip kamu sudah siap dikirim. Total pelunasan Rp"&amp;FIXED(I221,0)&amp;" (sisa harga barang + ongkir). Mohon transfer paling lambat "&amp;Trip!$B$7&amp;" hari dan kirim bukti transfernya ya. Terima kasih!"))</f>
        <v/>
      </c>
      <c r="L221" s="9">
        <f>IFERROR(INDEX('Rekap Order'!$U$2:$U$501,MATCH(ROW()-1,'Rekap Order'!$V$2:$V$501,0)),"")</f>
        <v/>
      </c>
    </row>
    <row r="222">
      <c r="A222" s="31">
        <f>IF($L222="","",ROW()-1)</f>
        <v/>
      </c>
      <c r="B222" s="31">
        <f>IF($L222="","",INDEX('Rekap Order'!$C$2:$C$501,MATCH(ROW()-1,'Rekap Order'!$V$2:$V$501,0)))</f>
        <v/>
      </c>
      <c r="C222" s="31">
        <f>IF($L222="","",INDEX('Rekap Order'!$D$2:$D$501,MATCH(ROW()-1,'Rekap Order'!$V$2:$V$501,0))&amp;"")</f>
        <v/>
      </c>
      <c r="D222" s="16">
        <f>IF($L222="","",SUMIF('Rekap Order'!$U$2:$U$501,$L222,'Rekap Order'!$G$2:$G$501))</f>
        <v/>
      </c>
      <c r="E222" s="17">
        <f>IF($L222="","",SUMIF('Rekap Order'!$U$2:$U$501,$L222,'Rekap Order'!$J$2:$J$501))</f>
        <v/>
      </c>
      <c r="F222" s="17">
        <f>IF($L222="","",SUMIF('Rekap Order'!$U$2:$U$501,$L222,'Rekap Order'!$K$2:$K$501))</f>
        <v/>
      </c>
      <c r="G222" s="17">
        <f>IF($L222="","",SUMIF('Rekap Order'!$U$2:$U$501,$L222,'Rekap Order'!$O$2:$O$501))</f>
        <v/>
      </c>
      <c r="H222" s="17">
        <f>IF($L222="","",SUMIF('Rekap Order'!$U$2:$U$501,$L222,'Rekap Order'!$R$2:$R$501))</f>
        <v/>
      </c>
      <c r="I222" s="17">
        <f>IF($L222="","",SUMIF('Rekap Order'!$U$2:$U$501,$L222,'Rekap Order'!$L$2:$L$501)+SUMIFS('Rekap Order'!$O$2:$O$501,'Rekap Order'!$U$2:$U$501,$L222,'Rekap Order'!$M$2:$M$501,"&lt;&gt;Lunas"))</f>
        <v/>
      </c>
      <c r="J222" s="31">
        <f>IF($L222="","",IF(I222&lt;=0,"Lunas",IF(F222&gt;0,"DP","Belum bayar")))</f>
        <v/>
      </c>
      <c r="K222" s="31">
        <f>IF($L222="","",IF(I222&lt;=0,"","Halo Kak "&amp;B222&amp;", pesanan jastip kamu sudah siap dikirim. Total pelunasan Rp"&amp;FIXED(I222,0)&amp;" (sisa harga barang + ongkir). Mohon transfer paling lambat "&amp;Trip!$B$7&amp;" hari dan kirim bukti transfernya ya. Terima kasih!"))</f>
        <v/>
      </c>
      <c r="L222" s="9">
        <f>IFERROR(INDEX('Rekap Order'!$U$2:$U$501,MATCH(ROW()-1,'Rekap Order'!$V$2:$V$501,0)),"")</f>
        <v/>
      </c>
    </row>
    <row r="223">
      <c r="A223" s="31">
        <f>IF($L223="","",ROW()-1)</f>
        <v/>
      </c>
      <c r="B223" s="31">
        <f>IF($L223="","",INDEX('Rekap Order'!$C$2:$C$501,MATCH(ROW()-1,'Rekap Order'!$V$2:$V$501,0)))</f>
        <v/>
      </c>
      <c r="C223" s="31">
        <f>IF($L223="","",INDEX('Rekap Order'!$D$2:$D$501,MATCH(ROW()-1,'Rekap Order'!$V$2:$V$501,0))&amp;"")</f>
        <v/>
      </c>
      <c r="D223" s="16">
        <f>IF($L223="","",SUMIF('Rekap Order'!$U$2:$U$501,$L223,'Rekap Order'!$G$2:$G$501))</f>
        <v/>
      </c>
      <c r="E223" s="17">
        <f>IF($L223="","",SUMIF('Rekap Order'!$U$2:$U$501,$L223,'Rekap Order'!$J$2:$J$501))</f>
        <v/>
      </c>
      <c r="F223" s="17">
        <f>IF($L223="","",SUMIF('Rekap Order'!$U$2:$U$501,$L223,'Rekap Order'!$K$2:$K$501))</f>
        <v/>
      </c>
      <c r="G223" s="17">
        <f>IF($L223="","",SUMIF('Rekap Order'!$U$2:$U$501,$L223,'Rekap Order'!$O$2:$O$501))</f>
        <v/>
      </c>
      <c r="H223" s="17">
        <f>IF($L223="","",SUMIF('Rekap Order'!$U$2:$U$501,$L223,'Rekap Order'!$R$2:$R$501))</f>
        <v/>
      </c>
      <c r="I223" s="17">
        <f>IF($L223="","",SUMIF('Rekap Order'!$U$2:$U$501,$L223,'Rekap Order'!$L$2:$L$501)+SUMIFS('Rekap Order'!$O$2:$O$501,'Rekap Order'!$U$2:$U$501,$L223,'Rekap Order'!$M$2:$M$501,"&lt;&gt;Lunas"))</f>
        <v/>
      </c>
      <c r="J223" s="31">
        <f>IF($L223="","",IF(I223&lt;=0,"Lunas",IF(F223&gt;0,"DP","Belum bayar")))</f>
        <v/>
      </c>
      <c r="K223" s="31">
        <f>IF($L223="","",IF(I223&lt;=0,"","Halo Kak "&amp;B223&amp;", pesanan jastip kamu sudah siap dikirim. Total pelunasan Rp"&amp;FIXED(I223,0)&amp;" (sisa harga barang + ongkir). Mohon transfer paling lambat "&amp;Trip!$B$7&amp;" hari dan kirim bukti transfernya ya. Terima kasih!"))</f>
        <v/>
      </c>
      <c r="L223" s="9">
        <f>IFERROR(INDEX('Rekap Order'!$U$2:$U$501,MATCH(ROW()-1,'Rekap Order'!$V$2:$V$501,0)),"")</f>
        <v/>
      </c>
    </row>
    <row r="224">
      <c r="A224" s="31">
        <f>IF($L224="","",ROW()-1)</f>
        <v/>
      </c>
      <c r="B224" s="31">
        <f>IF($L224="","",INDEX('Rekap Order'!$C$2:$C$501,MATCH(ROW()-1,'Rekap Order'!$V$2:$V$501,0)))</f>
        <v/>
      </c>
      <c r="C224" s="31">
        <f>IF($L224="","",INDEX('Rekap Order'!$D$2:$D$501,MATCH(ROW()-1,'Rekap Order'!$V$2:$V$501,0))&amp;"")</f>
        <v/>
      </c>
      <c r="D224" s="16">
        <f>IF($L224="","",SUMIF('Rekap Order'!$U$2:$U$501,$L224,'Rekap Order'!$G$2:$G$501))</f>
        <v/>
      </c>
      <c r="E224" s="17">
        <f>IF($L224="","",SUMIF('Rekap Order'!$U$2:$U$501,$L224,'Rekap Order'!$J$2:$J$501))</f>
        <v/>
      </c>
      <c r="F224" s="17">
        <f>IF($L224="","",SUMIF('Rekap Order'!$U$2:$U$501,$L224,'Rekap Order'!$K$2:$K$501))</f>
        <v/>
      </c>
      <c r="G224" s="17">
        <f>IF($L224="","",SUMIF('Rekap Order'!$U$2:$U$501,$L224,'Rekap Order'!$O$2:$O$501))</f>
        <v/>
      </c>
      <c r="H224" s="17">
        <f>IF($L224="","",SUMIF('Rekap Order'!$U$2:$U$501,$L224,'Rekap Order'!$R$2:$R$501))</f>
        <v/>
      </c>
      <c r="I224" s="17">
        <f>IF($L224="","",SUMIF('Rekap Order'!$U$2:$U$501,$L224,'Rekap Order'!$L$2:$L$501)+SUMIFS('Rekap Order'!$O$2:$O$501,'Rekap Order'!$U$2:$U$501,$L224,'Rekap Order'!$M$2:$M$501,"&lt;&gt;Lunas"))</f>
        <v/>
      </c>
      <c r="J224" s="31">
        <f>IF($L224="","",IF(I224&lt;=0,"Lunas",IF(F224&gt;0,"DP","Belum bayar")))</f>
        <v/>
      </c>
      <c r="K224" s="31">
        <f>IF($L224="","",IF(I224&lt;=0,"","Halo Kak "&amp;B224&amp;", pesanan jastip kamu sudah siap dikirim. Total pelunasan Rp"&amp;FIXED(I224,0)&amp;" (sisa harga barang + ongkir). Mohon transfer paling lambat "&amp;Trip!$B$7&amp;" hari dan kirim bukti transfernya ya. Terima kasih!"))</f>
        <v/>
      </c>
      <c r="L224" s="9">
        <f>IFERROR(INDEX('Rekap Order'!$U$2:$U$501,MATCH(ROW()-1,'Rekap Order'!$V$2:$V$501,0)),"")</f>
        <v/>
      </c>
    </row>
    <row r="225">
      <c r="A225" s="31">
        <f>IF($L225="","",ROW()-1)</f>
        <v/>
      </c>
      <c r="B225" s="31">
        <f>IF($L225="","",INDEX('Rekap Order'!$C$2:$C$501,MATCH(ROW()-1,'Rekap Order'!$V$2:$V$501,0)))</f>
        <v/>
      </c>
      <c r="C225" s="31">
        <f>IF($L225="","",INDEX('Rekap Order'!$D$2:$D$501,MATCH(ROW()-1,'Rekap Order'!$V$2:$V$501,0))&amp;"")</f>
        <v/>
      </c>
      <c r="D225" s="16">
        <f>IF($L225="","",SUMIF('Rekap Order'!$U$2:$U$501,$L225,'Rekap Order'!$G$2:$G$501))</f>
        <v/>
      </c>
      <c r="E225" s="17">
        <f>IF($L225="","",SUMIF('Rekap Order'!$U$2:$U$501,$L225,'Rekap Order'!$J$2:$J$501))</f>
        <v/>
      </c>
      <c r="F225" s="17">
        <f>IF($L225="","",SUMIF('Rekap Order'!$U$2:$U$501,$L225,'Rekap Order'!$K$2:$K$501))</f>
        <v/>
      </c>
      <c r="G225" s="17">
        <f>IF($L225="","",SUMIF('Rekap Order'!$U$2:$U$501,$L225,'Rekap Order'!$O$2:$O$501))</f>
        <v/>
      </c>
      <c r="H225" s="17">
        <f>IF($L225="","",SUMIF('Rekap Order'!$U$2:$U$501,$L225,'Rekap Order'!$R$2:$R$501))</f>
        <v/>
      </c>
      <c r="I225" s="17">
        <f>IF($L225="","",SUMIF('Rekap Order'!$U$2:$U$501,$L225,'Rekap Order'!$L$2:$L$501)+SUMIFS('Rekap Order'!$O$2:$O$501,'Rekap Order'!$U$2:$U$501,$L225,'Rekap Order'!$M$2:$M$501,"&lt;&gt;Lunas"))</f>
        <v/>
      </c>
      <c r="J225" s="31">
        <f>IF($L225="","",IF(I225&lt;=0,"Lunas",IF(F225&gt;0,"DP","Belum bayar")))</f>
        <v/>
      </c>
      <c r="K225" s="31">
        <f>IF($L225="","",IF(I225&lt;=0,"","Halo Kak "&amp;B225&amp;", pesanan jastip kamu sudah siap dikirim. Total pelunasan Rp"&amp;FIXED(I225,0)&amp;" (sisa harga barang + ongkir). Mohon transfer paling lambat "&amp;Trip!$B$7&amp;" hari dan kirim bukti transfernya ya. Terima kasih!"))</f>
        <v/>
      </c>
      <c r="L225" s="9">
        <f>IFERROR(INDEX('Rekap Order'!$U$2:$U$501,MATCH(ROW()-1,'Rekap Order'!$V$2:$V$501,0)),"")</f>
        <v/>
      </c>
    </row>
    <row r="226">
      <c r="A226" s="31">
        <f>IF($L226="","",ROW()-1)</f>
        <v/>
      </c>
      <c r="B226" s="31">
        <f>IF($L226="","",INDEX('Rekap Order'!$C$2:$C$501,MATCH(ROW()-1,'Rekap Order'!$V$2:$V$501,0)))</f>
        <v/>
      </c>
      <c r="C226" s="31">
        <f>IF($L226="","",INDEX('Rekap Order'!$D$2:$D$501,MATCH(ROW()-1,'Rekap Order'!$V$2:$V$501,0))&amp;"")</f>
        <v/>
      </c>
      <c r="D226" s="16">
        <f>IF($L226="","",SUMIF('Rekap Order'!$U$2:$U$501,$L226,'Rekap Order'!$G$2:$G$501))</f>
        <v/>
      </c>
      <c r="E226" s="17">
        <f>IF($L226="","",SUMIF('Rekap Order'!$U$2:$U$501,$L226,'Rekap Order'!$J$2:$J$501))</f>
        <v/>
      </c>
      <c r="F226" s="17">
        <f>IF($L226="","",SUMIF('Rekap Order'!$U$2:$U$501,$L226,'Rekap Order'!$K$2:$K$501))</f>
        <v/>
      </c>
      <c r="G226" s="17">
        <f>IF($L226="","",SUMIF('Rekap Order'!$U$2:$U$501,$L226,'Rekap Order'!$O$2:$O$501))</f>
        <v/>
      </c>
      <c r="H226" s="17">
        <f>IF($L226="","",SUMIF('Rekap Order'!$U$2:$U$501,$L226,'Rekap Order'!$R$2:$R$501))</f>
        <v/>
      </c>
      <c r="I226" s="17">
        <f>IF($L226="","",SUMIF('Rekap Order'!$U$2:$U$501,$L226,'Rekap Order'!$L$2:$L$501)+SUMIFS('Rekap Order'!$O$2:$O$501,'Rekap Order'!$U$2:$U$501,$L226,'Rekap Order'!$M$2:$M$501,"&lt;&gt;Lunas"))</f>
        <v/>
      </c>
      <c r="J226" s="31">
        <f>IF($L226="","",IF(I226&lt;=0,"Lunas",IF(F226&gt;0,"DP","Belum bayar")))</f>
        <v/>
      </c>
      <c r="K226" s="31">
        <f>IF($L226="","",IF(I226&lt;=0,"","Halo Kak "&amp;B226&amp;", pesanan jastip kamu sudah siap dikirim. Total pelunasan Rp"&amp;FIXED(I226,0)&amp;" (sisa harga barang + ongkir). Mohon transfer paling lambat "&amp;Trip!$B$7&amp;" hari dan kirim bukti transfernya ya. Terima kasih!"))</f>
        <v/>
      </c>
      <c r="L226" s="9">
        <f>IFERROR(INDEX('Rekap Order'!$U$2:$U$501,MATCH(ROW()-1,'Rekap Order'!$V$2:$V$501,0)),"")</f>
        <v/>
      </c>
    </row>
    <row r="227">
      <c r="A227" s="31">
        <f>IF($L227="","",ROW()-1)</f>
        <v/>
      </c>
      <c r="B227" s="31">
        <f>IF($L227="","",INDEX('Rekap Order'!$C$2:$C$501,MATCH(ROW()-1,'Rekap Order'!$V$2:$V$501,0)))</f>
        <v/>
      </c>
      <c r="C227" s="31">
        <f>IF($L227="","",INDEX('Rekap Order'!$D$2:$D$501,MATCH(ROW()-1,'Rekap Order'!$V$2:$V$501,0))&amp;"")</f>
        <v/>
      </c>
      <c r="D227" s="16">
        <f>IF($L227="","",SUMIF('Rekap Order'!$U$2:$U$501,$L227,'Rekap Order'!$G$2:$G$501))</f>
        <v/>
      </c>
      <c r="E227" s="17">
        <f>IF($L227="","",SUMIF('Rekap Order'!$U$2:$U$501,$L227,'Rekap Order'!$J$2:$J$501))</f>
        <v/>
      </c>
      <c r="F227" s="17">
        <f>IF($L227="","",SUMIF('Rekap Order'!$U$2:$U$501,$L227,'Rekap Order'!$K$2:$K$501))</f>
        <v/>
      </c>
      <c r="G227" s="17">
        <f>IF($L227="","",SUMIF('Rekap Order'!$U$2:$U$501,$L227,'Rekap Order'!$O$2:$O$501))</f>
        <v/>
      </c>
      <c r="H227" s="17">
        <f>IF($L227="","",SUMIF('Rekap Order'!$U$2:$U$501,$L227,'Rekap Order'!$R$2:$R$501))</f>
        <v/>
      </c>
      <c r="I227" s="17">
        <f>IF($L227="","",SUMIF('Rekap Order'!$U$2:$U$501,$L227,'Rekap Order'!$L$2:$L$501)+SUMIFS('Rekap Order'!$O$2:$O$501,'Rekap Order'!$U$2:$U$501,$L227,'Rekap Order'!$M$2:$M$501,"&lt;&gt;Lunas"))</f>
        <v/>
      </c>
      <c r="J227" s="31">
        <f>IF($L227="","",IF(I227&lt;=0,"Lunas",IF(F227&gt;0,"DP","Belum bayar")))</f>
        <v/>
      </c>
      <c r="K227" s="31">
        <f>IF($L227="","",IF(I227&lt;=0,"","Halo Kak "&amp;B227&amp;", pesanan jastip kamu sudah siap dikirim. Total pelunasan Rp"&amp;FIXED(I227,0)&amp;" (sisa harga barang + ongkir). Mohon transfer paling lambat "&amp;Trip!$B$7&amp;" hari dan kirim bukti transfernya ya. Terima kasih!"))</f>
        <v/>
      </c>
      <c r="L227" s="9">
        <f>IFERROR(INDEX('Rekap Order'!$U$2:$U$501,MATCH(ROW()-1,'Rekap Order'!$V$2:$V$501,0)),"")</f>
        <v/>
      </c>
    </row>
    <row r="228">
      <c r="A228" s="31">
        <f>IF($L228="","",ROW()-1)</f>
        <v/>
      </c>
      <c r="B228" s="31">
        <f>IF($L228="","",INDEX('Rekap Order'!$C$2:$C$501,MATCH(ROW()-1,'Rekap Order'!$V$2:$V$501,0)))</f>
        <v/>
      </c>
      <c r="C228" s="31">
        <f>IF($L228="","",INDEX('Rekap Order'!$D$2:$D$501,MATCH(ROW()-1,'Rekap Order'!$V$2:$V$501,0))&amp;"")</f>
        <v/>
      </c>
      <c r="D228" s="16">
        <f>IF($L228="","",SUMIF('Rekap Order'!$U$2:$U$501,$L228,'Rekap Order'!$G$2:$G$501))</f>
        <v/>
      </c>
      <c r="E228" s="17">
        <f>IF($L228="","",SUMIF('Rekap Order'!$U$2:$U$501,$L228,'Rekap Order'!$J$2:$J$501))</f>
        <v/>
      </c>
      <c r="F228" s="17">
        <f>IF($L228="","",SUMIF('Rekap Order'!$U$2:$U$501,$L228,'Rekap Order'!$K$2:$K$501))</f>
        <v/>
      </c>
      <c r="G228" s="17">
        <f>IF($L228="","",SUMIF('Rekap Order'!$U$2:$U$501,$L228,'Rekap Order'!$O$2:$O$501))</f>
        <v/>
      </c>
      <c r="H228" s="17">
        <f>IF($L228="","",SUMIF('Rekap Order'!$U$2:$U$501,$L228,'Rekap Order'!$R$2:$R$501))</f>
        <v/>
      </c>
      <c r="I228" s="17">
        <f>IF($L228="","",SUMIF('Rekap Order'!$U$2:$U$501,$L228,'Rekap Order'!$L$2:$L$501)+SUMIFS('Rekap Order'!$O$2:$O$501,'Rekap Order'!$U$2:$U$501,$L228,'Rekap Order'!$M$2:$M$501,"&lt;&gt;Lunas"))</f>
        <v/>
      </c>
      <c r="J228" s="31">
        <f>IF($L228="","",IF(I228&lt;=0,"Lunas",IF(F228&gt;0,"DP","Belum bayar")))</f>
        <v/>
      </c>
      <c r="K228" s="31">
        <f>IF($L228="","",IF(I228&lt;=0,"","Halo Kak "&amp;B228&amp;", pesanan jastip kamu sudah siap dikirim. Total pelunasan Rp"&amp;FIXED(I228,0)&amp;" (sisa harga barang + ongkir). Mohon transfer paling lambat "&amp;Trip!$B$7&amp;" hari dan kirim bukti transfernya ya. Terima kasih!"))</f>
        <v/>
      </c>
      <c r="L228" s="9">
        <f>IFERROR(INDEX('Rekap Order'!$U$2:$U$501,MATCH(ROW()-1,'Rekap Order'!$V$2:$V$501,0)),"")</f>
        <v/>
      </c>
    </row>
    <row r="229">
      <c r="A229" s="31">
        <f>IF($L229="","",ROW()-1)</f>
        <v/>
      </c>
      <c r="B229" s="31">
        <f>IF($L229="","",INDEX('Rekap Order'!$C$2:$C$501,MATCH(ROW()-1,'Rekap Order'!$V$2:$V$501,0)))</f>
        <v/>
      </c>
      <c r="C229" s="31">
        <f>IF($L229="","",INDEX('Rekap Order'!$D$2:$D$501,MATCH(ROW()-1,'Rekap Order'!$V$2:$V$501,0))&amp;"")</f>
        <v/>
      </c>
      <c r="D229" s="16">
        <f>IF($L229="","",SUMIF('Rekap Order'!$U$2:$U$501,$L229,'Rekap Order'!$G$2:$G$501))</f>
        <v/>
      </c>
      <c r="E229" s="17">
        <f>IF($L229="","",SUMIF('Rekap Order'!$U$2:$U$501,$L229,'Rekap Order'!$J$2:$J$501))</f>
        <v/>
      </c>
      <c r="F229" s="17">
        <f>IF($L229="","",SUMIF('Rekap Order'!$U$2:$U$501,$L229,'Rekap Order'!$K$2:$K$501))</f>
        <v/>
      </c>
      <c r="G229" s="17">
        <f>IF($L229="","",SUMIF('Rekap Order'!$U$2:$U$501,$L229,'Rekap Order'!$O$2:$O$501))</f>
        <v/>
      </c>
      <c r="H229" s="17">
        <f>IF($L229="","",SUMIF('Rekap Order'!$U$2:$U$501,$L229,'Rekap Order'!$R$2:$R$501))</f>
        <v/>
      </c>
      <c r="I229" s="17">
        <f>IF($L229="","",SUMIF('Rekap Order'!$U$2:$U$501,$L229,'Rekap Order'!$L$2:$L$501)+SUMIFS('Rekap Order'!$O$2:$O$501,'Rekap Order'!$U$2:$U$501,$L229,'Rekap Order'!$M$2:$M$501,"&lt;&gt;Lunas"))</f>
        <v/>
      </c>
      <c r="J229" s="31">
        <f>IF($L229="","",IF(I229&lt;=0,"Lunas",IF(F229&gt;0,"DP","Belum bayar")))</f>
        <v/>
      </c>
      <c r="K229" s="31">
        <f>IF($L229="","",IF(I229&lt;=0,"","Halo Kak "&amp;B229&amp;", pesanan jastip kamu sudah siap dikirim. Total pelunasan Rp"&amp;FIXED(I229,0)&amp;" (sisa harga barang + ongkir). Mohon transfer paling lambat "&amp;Trip!$B$7&amp;" hari dan kirim bukti transfernya ya. Terima kasih!"))</f>
        <v/>
      </c>
      <c r="L229" s="9">
        <f>IFERROR(INDEX('Rekap Order'!$U$2:$U$501,MATCH(ROW()-1,'Rekap Order'!$V$2:$V$501,0)),"")</f>
        <v/>
      </c>
    </row>
    <row r="230">
      <c r="A230" s="31">
        <f>IF($L230="","",ROW()-1)</f>
        <v/>
      </c>
      <c r="B230" s="31">
        <f>IF($L230="","",INDEX('Rekap Order'!$C$2:$C$501,MATCH(ROW()-1,'Rekap Order'!$V$2:$V$501,0)))</f>
        <v/>
      </c>
      <c r="C230" s="31">
        <f>IF($L230="","",INDEX('Rekap Order'!$D$2:$D$501,MATCH(ROW()-1,'Rekap Order'!$V$2:$V$501,0))&amp;"")</f>
        <v/>
      </c>
      <c r="D230" s="16">
        <f>IF($L230="","",SUMIF('Rekap Order'!$U$2:$U$501,$L230,'Rekap Order'!$G$2:$G$501))</f>
        <v/>
      </c>
      <c r="E230" s="17">
        <f>IF($L230="","",SUMIF('Rekap Order'!$U$2:$U$501,$L230,'Rekap Order'!$J$2:$J$501))</f>
        <v/>
      </c>
      <c r="F230" s="17">
        <f>IF($L230="","",SUMIF('Rekap Order'!$U$2:$U$501,$L230,'Rekap Order'!$K$2:$K$501))</f>
        <v/>
      </c>
      <c r="G230" s="17">
        <f>IF($L230="","",SUMIF('Rekap Order'!$U$2:$U$501,$L230,'Rekap Order'!$O$2:$O$501))</f>
        <v/>
      </c>
      <c r="H230" s="17">
        <f>IF($L230="","",SUMIF('Rekap Order'!$U$2:$U$501,$L230,'Rekap Order'!$R$2:$R$501))</f>
        <v/>
      </c>
      <c r="I230" s="17">
        <f>IF($L230="","",SUMIF('Rekap Order'!$U$2:$U$501,$L230,'Rekap Order'!$L$2:$L$501)+SUMIFS('Rekap Order'!$O$2:$O$501,'Rekap Order'!$U$2:$U$501,$L230,'Rekap Order'!$M$2:$M$501,"&lt;&gt;Lunas"))</f>
        <v/>
      </c>
      <c r="J230" s="31">
        <f>IF($L230="","",IF(I230&lt;=0,"Lunas",IF(F230&gt;0,"DP","Belum bayar")))</f>
        <v/>
      </c>
      <c r="K230" s="31">
        <f>IF($L230="","",IF(I230&lt;=0,"","Halo Kak "&amp;B230&amp;", pesanan jastip kamu sudah siap dikirim. Total pelunasan Rp"&amp;FIXED(I230,0)&amp;" (sisa harga barang + ongkir). Mohon transfer paling lambat "&amp;Trip!$B$7&amp;" hari dan kirim bukti transfernya ya. Terima kasih!"))</f>
        <v/>
      </c>
      <c r="L230" s="9">
        <f>IFERROR(INDEX('Rekap Order'!$U$2:$U$501,MATCH(ROW()-1,'Rekap Order'!$V$2:$V$501,0)),"")</f>
        <v/>
      </c>
    </row>
    <row r="231">
      <c r="A231" s="31">
        <f>IF($L231="","",ROW()-1)</f>
        <v/>
      </c>
      <c r="B231" s="31">
        <f>IF($L231="","",INDEX('Rekap Order'!$C$2:$C$501,MATCH(ROW()-1,'Rekap Order'!$V$2:$V$501,0)))</f>
        <v/>
      </c>
      <c r="C231" s="31">
        <f>IF($L231="","",INDEX('Rekap Order'!$D$2:$D$501,MATCH(ROW()-1,'Rekap Order'!$V$2:$V$501,0))&amp;"")</f>
        <v/>
      </c>
      <c r="D231" s="16">
        <f>IF($L231="","",SUMIF('Rekap Order'!$U$2:$U$501,$L231,'Rekap Order'!$G$2:$G$501))</f>
        <v/>
      </c>
      <c r="E231" s="17">
        <f>IF($L231="","",SUMIF('Rekap Order'!$U$2:$U$501,$L231,'Rekap Order'!$J$2:$J$501))</f>
        <v/>
      </c>
      <c r="F231" s="17">
        <f>IF($L231="","",SUMIF('Rekap Order'!$U$2:$U$501,$L231,'Rekap Order'!$K$2:$K$501))</f>
        <v/>
      </c>
      <c r="G231" s="17">
        <f>IF($L231="","",SUMIF('Rekap Order'!$U$2:$U$501,$L231,'Rekap Order'!$O$2:$O$501))</f>
        <v/>
      </c>
      <c r="H231" s="17">
        <f>IF($L231="","",SUMIF('Rekap Order'!$U$2:$U$501,$L231,'Rekap Order'!$R$2:$R$501))</f>
        <v/>
      </c>
      <c r="I231" s="17">
        <f>IF($L231="","",SUMIF('Rekap Order'!$U$2:$U$501,$L231,'Rekap Order'!$L$2:$L$501)+SUMIFS('Rekap Order'!$O$2:$O$501,'Rekap Order'!$U$2:$U$501,$L231,'Rekap Order'!$M$2:$M$501,"&lt;&gt;Lunas"))</f>
        <v/>
      </c>
      <c r="J231" s="31">
        <f>IF($L231="","",IF(I231&lt;=0,"Lunas",IF(F231&gt;0,"DP","Belum bayar")))</f>
        <v/>
      </c>
      <c r="K231" s="31">
        <f>IF($L231="","",IF(I231&lt;=0,"","Halo Kak "&amp;B231&amp;", pesanan jastip kamu sudah siap dikirim. Total pelunasan Rp"&amp;FIXED(I231,0)&amp;" (sisa harga barang + ongkir). Mohon transfer paling lambat "&amp;Trip!$B$7&amp;" hari dan kirim bukti transfernya ya. Terima kasih!"))</f>
        <v/>
      </c>
      <c r="L231" s="9">
        <f>IFERROR(INDEX('Rekap Order'!$U$2:$U$501,MATCH(ROW()-1,'Rekap Order'!$V$2:$V$501,0)),"")</f>
        <v/>
      </c>
    </row>
    <row r="232">
      <c r="A232" s="31">
        <f>IF($L232="","",ROW()-1)</f>
        <v/>
      </c>
      <c r="B232" s="31">
        <f>IF($L232="","",INDEX('Rekap Order'!$C$2:$C$501,MATCH(ROW()-1,'Rekap Order'!$V$2:$V$501,0)))</f>
        <v/>
      </c>
      <c r="C232" s="31">
        <f>IF($L232="","",INDEX('Rekap Order'!$D$2:$D$501,MATCH(ROW()-1,'Rekap Order'!$V$2:$V$501,0))&amp;"")</f>
        <v/>
      </c>
      <c r="D232" s="16">
        <f>IF($L232="","",SUMIF('Rekap Order'!$U$2:$U$501,$L232,'Rekap Order'!$G$2:$G$501))</f>
        <v/>
      </c>
      <c r="E232" s="17">
        <f>IF($L232="","",SUMIF('Rekap Order'!$U$2:$U$501,$L232,'Rekap Order'!$J$2:$J$501))</f>
        <v/>
      </c>
      <c r="F232" s="17">
        <f>IF($L232="","",SUMIF('Rekap Order'!$U$2:$U$501,$L232,'Rekap Order'!$K$2:$K$501))</f>
        <v/>
      </c>
      <c r="G232" s="17">
        <f>IF($L232="","",SUMIF('Rekap Order'!$U$2:$U$501,$L232,'Rekap Order'!$O$2:$O$501))</f>
        <v/>
      </c>
      <c r="H232" s="17">
        <f>IF($L232="","",SUMIF('Rekap Order'!$U$2:$U$501,$L232,'Rekap Order'!$R$2:$R$501))</f>
        <v/>
      </c>
      <c r="I232" s="17">
        <f>IF($L232="","",SUMIF('Rekap Order'!$U$2:$U$501,$L232,'Rekap Order'!$L$2:$L$501)+SUMIFS('Rekap Order'!$O$2:$O$501,'Rekap Order'!$U$2:$U$501,$L232,'Rekap Order'!$M$2:$M$501,"&lt;&gt;Lunas"))</f>
        <v/>
      </c>
      <c r="J232" s="31">
        <f>IF($L232="","",IF(I232&lt;=0,"Lunas",IF(F232&gt;0,"DP","Belum bayar")))</f>
        <v/>
      </c>
      <c r="K232" s="31">
        <f>IF($L232="","",IF(I232&lt;=0,"","Halo Kak "&amp;B232&amp;", pesanan jastip kamu sudah siap dikirim. Total pelunasan Rp"&amp;FIXED(I232,0)&amp;" (sisa harga barang + ongkir). Mohon transfer paling lambat "&amp;Trip!$B$7&amp;" hari dan kirim bukti transfernya ya. Terima kasih!"))</f>
        <v/>
      </c>
      <c r="L232" s="9">
        <f>IFERROR(INDEX('Rekap Order'!$U$2:$U$501,MATCH(ROW()-1,'Rekap Order'!$V$2:$V$501,0)),"")</f>
        <v/>
      </c>
    </row>
    <row r="233">
      <c r="A233" s="31">
        <f>IF($L233="","",ROW()-1)</f>
        <v/>
      </c>
      <c r="B233" s="31">
        <f>IF($L233="","",INDEX('Rekap Order'!$C$2:$C$501,MATCH(ROW()-1,'Rekap Order'!$V$2:$V$501,0)))</f>
        <v/>
      </c>
      <c r="C233" s="31">
        <f>IF($L233="","",INDEX('Rekap Order'!$D$2:$D$501,MATCH(ROW()-1,'Rekap Order'!$V$2:$V$501,0))&amp;"")</f>
        <v/>
      </c>
      <c r="D233" s="16">
        <f>IF($L233="","",SUMIF('Rekap Order'!$U$2:$U$501,$L233,'Rekap Order'!$G$2:$G$501))</f>
        <v/>
      </c>
      <c r="E233" s="17">
        <f>IF($L233="","",SUMIF('Rekap Order'!$U$2:$U$501,$L233,'Rekap Order'!$J$2:$J$501))</f>
        <v/>
      </c>
      <c r="F233" s="17">
        <f>IF($L233="","",SUMIF('Rekap Order'!$U$2:$U$501,$L233,'Rekap Order'!$K$2:$K$501))</f>
        <v/>
      </c>
      <c r="G233" s="17">
        <f>IF($L233="","",SUMIF('Rekap Order'!$U$2:$U$501,$L233,'Rekap Order'!$O$2:$O$501))</f>
        <v/>
      </c>
      <c r="H233" s="17">
        <f>IF($L233="","",SUMIF('Rekap Order'!$U$2:$U$501,$L233,'Rekap Order'!$R$2:$R$501))</f>
        <v/>
      </c>
      <c r="I233" s="17">
        <f>IF($L233="","",SUMIF('Rekap Order'!$U$2:$U$501,$L233,'Rekap Order'!$L$2:$L$501)+SUMIFS('Rekap Order'!$O$2:$O$501,'Rekap Order'!$U$2:$U$501,$L233,'Rekap Order'!$M$2:$M$501,"&lt;&gt;Lunas"))</f>
        <v/>
      </c>
      <c r="J233" s="31">
        <f>IF($L233="","",IF(I233&lt;=0,"Lunas",IF(F233&gt;0,"DP","Belum bayar")))</f>
        <v/>
      </c>
      <c r="K233" s="31">
        <f>IF($L233="","",IF(I233&lt;=0,"","Halo Kak "&amp;B233&amp;", pesanan jastip kamu sudah siap dikirim. Total pelunasan Rp"&amp;FIXED(I233,0)&amp;" (sisa harga barang + ongkir). Mohon transfer paling lambat "&amp;Trip!$B$7&amp;" hari dan kirim bukti transfernya ya. Terima kasih!"))</f>
        <v/>
      </c>
      <c r="L233" s="9">
        <f>IFERROR(INDEX('Rekap Order'!$U$2:$U$501,MATCH(ROW()-1,'Rekap Order'!$V$2:$V$501,0)),"")</f>
        <v/>
      </c>
    </row>
    <row r="234">
      <c r="A234" s="31">
        <f>IF($L234="","",ROW()-1)</f>
        <v/>
      </c>
      <c r="B234" s="31">
        <f>IF($L234="","",INDEX('Rekap Order'!$C$2:$C$501,MATCH(ROW()-1,'Rekap Order'!$V$2:$V$501,0)))</f>
        <v/>
      </c>
      <c r="C234" s="31">
        <f>IF($L234="","",INDEX('Rekap Order'!$D$2:$D$501,MATCH(ROW()-1,'Rekap Order'!$V$2:$V$501,0))&amp;"")</f>
        <v/>
      </c>
      <c r="D234" s="16">
        <f>IF($L234="","",SUMIF('Rekap Order'!$U$2:$U$501,$L234,'Rekap Order'!$G$2:$G$501))</f>
        <v/>
      </c>
      <c r="E234" s="17">
        <f>IF($L234="","",SUMIF('Rekap Order'!$U$2:$U$501,$L234,'Rekap Order'!$J$2:$J$501))</f>
        <v/>
      </c>
      <c r="F234" s="17">
        <f>IF($L234="","",SUMIF('Rekap Order'!$U$2:$U$501,$L234,'Rekap Order'!$K$2:$K$501))</f>
        <v/>
      </c>
      <c r="G234" s="17">
        <f>IF($L234="","",SUMIF('Rekap Order'!$U$2:$U$501,$L234,'Rekap Order'!$O$2:$O$501))</f>
        <v/>
      </c>
      <c r="H234" s="17">
        <f>IF($L234="","",SUMIF('Rekap Order'!$U$2:$U$501,$L234,'Rekap Order'!$R$2:$R$501))</f>
        <v/>
      </c>
      <c r="I234" s="17">
        <f>IF($L234="","",SUMIF('Rekap Order'!$U$2:$U$501,$L234,'Rekap Order'!$L$2:$L$501)+SUMIFS('Rekap Order'!$O$2:$O$501,'Rekap Order'!$U$2:$U$501,$L234,'Rekap Order'!$M$2:$M$501,"&lt;&gt;Lunas"))</f>
        <v/>
      </c>
      <c r="J234" s="31">
        <f>IF($L234="","",IF(I234&lt;=0,"Lunas",IF(F234&gt;0,"DP","Belum bayar")))</f>
        <v/>
      </c>
      <c r="K234" s="31">
        <f>IF($L234="","",IF(I234&lt;=0,"","Halo Kak "&amp;B234&amp;", pesanan jastip kamu sudah siap dikirim. Total pelunasan Rp"&amp;FIXED(I234,0)&amp;" (sisa harga barang + ongkir). Mohon transfer paling lambat "&amp;Trip!$B$7&amp;" hari dan kirim bukti transfernya ya. Terima kasih!"))</f>
        <v/>
      </c>
      <c r="L234" s="9">
        <f>IFERROR(INDEX('Rekap Order'!$U$2:$U$501,MATCH(ROW()-1,'Rekap Order'!$V$2:$V$501,0)),"")</f>
        <v/>
      </c>
    </row>
    <row r="235">
      <c r="A235" s="31">
        <f>IF($L235="","",ROW()-1)</f>
        <v/>
      </c>
      <c r="B235" s="31">
        <f>IF($L235="","",INDEX('Rekap Order'!$C$2:$C$501,MATCH(ROW()-1,'Rekap Order'!$V$2:$V$501,0)))</f>
        <v/>
      </c>
      <c r="C235" s="31">
        <f>IF($L235="","",INDEX('Rekap Order'!$D$2:$D$501,MATCH(ROW()-1,'Rekap Order'!$V$2:$V$501,0))&amp;"")</f>
        <v/>
      </c>
      <c r="D235" s="16">
        <f>IF($L235="","",SUMIF('Rekap Order'!$U$2:$U$501,$L235,'Rekap Order'!$G$2:$G$501))</f>
        <v/>
      </c>
      <c r="E235" s="17">
        <f>IF($L235="","",SUMIF('Rekap Order'!$U$2:$U$501,$L235,'Rekap Order'!$J$2:$J$501))</f>
        <v/>
      </c>
      <c r="F235" s="17">
        <f>IF($L235="","",SUMIF('Rekap Order'!$U$2:$U$501,$L235,'Rekap Order'!$K$2:$K$501))</f>
        <v/>
      </c>
      <c r="G235" s="17">
        <f>IF($L235="","",SUMIF('Rekap Order'!$U$2:$U$501,$L235,'Rekap Order'!$O$2:$O$501))</f>
        <v/>
      </c>
      <c r="H235" s="17">
        <f>IF($L235="","",SUMIF('Rekap Order'!$U$2:$U$501,$L235,'Rekap Order'!$R$2:$R$501))</f>
        <v/>
      </c>
      <c r="I235" s="17">
        <f>IF($L235="","",SUMIF('Rekap Order'!$U$2:$U$501,$L235,'Rekap Order'!$L$2:$L$501)+SUMIFS('Rekap Order'!$O$2:$O$501,'Rekap Order'!$U$2:$U$501,$L235,'Rekap Order'!$M$2:$M$501,"&lt;&gt;Lunas"))</f>
        <v/>
      </c>
      <c r="J235" s="31">
        <f>IF($L235="","",IF(I235&lt;=0,"Lunas",IF(F235&gt;0,"DP","Belum bayar")))</f>
        <v/>
      </c>
      <c r="K235" s="31">
        <f>IF($L235="","",IF(I235&lt;=0,"","Halo Kak "&amp;B235&amp;", pesanan jastip kamu sudah siap dikirim. Total pelunasan Rp"&amp;FIXED(I235,0)&amp;" (sisa harga barang + ongkir). Mohon transfer paling lambat "&amp;Trip!$B$7&amp;" hari dan kirim bukti transfernya ya. Terima kasih!"))</f>
        <v/>
      </c>
      <c r="L235" s="9">
        <f>IFERROR(INDEX('Rekap Order'!$U$2:$U$501,MATCH(ROW()-1,'Rekap Order'!$V$2:$V$501,0)),"")</f>
        <v/>
      </c>
    </row>
    <row r="236">
      <c r="A236" s="31">
        <f>IF($L236="","",ROW()-1)</f>
        <v/>
      </c>
      <c r="B236" s="31">
        <f>IF($L236="","",INDEX('Rekap Order'!$C$2:$C$501,MATCH(ROW()-1,'Rekap Order'!$V$2:$V$501,0)))</f>
        <v/>
      </c>
      <c r="C236" s="31">
        <f>IF($L236="","",INDEX('Rekap Order'!$D$2:$D$501,MATCH(ROW()-1,'Rekap Order'!$V$2:$V$501,0))&amp;"")</f>
        <v/>
      </c>
      <c r="D236" s="16">
        <f>IF($L236="","",SUMIF('Rekap Order'!$U$2:$U$501,$L236,'Rekap Order'!$G$2:$G$501))</f>
        <v/>
      </c>
      <c r="E236" s="17">
        <f>IF($L236="","",SUMIF('Rekap Order'!$U$2:$U$501,$L236,'Rekap Order'!$J$2:$J$501))</f>
        <v/>
      </c>
      <c r="F236" s="17">
        <f>IF($L236="","",SUMIF('Rekap Order'!$U$2:$U$501,$L236,'Rekap Order'!$K$2:$K$501))</f>
        <v/>
      </c>
      <c r="G236" s="17">
        <f>IF($L236="","",SUMIF('Rekap Order'!$U$2:$U$501,$L236,'Rekap Order'!$O$2:$O$501))</f>
        <v/>
      </c>
      <c r="H236" s="17">
        <f>IF($L236="","",SUMIF('Rekap Order'!$U$2:$U$501,$L236,'Rekap Order'!$R$2:$R$501))</f>
        <v/>
      </c>
      <c r="I236" s="17">
        <f>IF($L236="","",SUMIF('Rekap Order'!$U$2:$U$501,$L236,'Rekap Order'!$L$2:$L$501)+SUMIFS('Rekap Order'!$O$2:$O$501,'Rekap Order'!$U$2:$U$501,$L236,'Rekap Order'!$M$2:$M$501,"&lt;&gt;Lunas"))</f>
        <v/>
      </c>
      <c r="J236" s="31">
        <f>IF($L236="","",IF(I236&lt;=0,"Lunas",IF(F236&gt;0,"DP","Belum bayar")))</f>
        <v/>
      </c>
      <c r="K236" s="31">
        <f>IF($L236="","",IF(I236&lt;=0,"","Halo Kak "&amp;B236&amp;", pesanan jastip kamu sudah siap dikirim. Total pelunasan Rp"&amp;FIXED(I236,0)&amp;" (sisa harga barang + ongkir). Mohon transfer paling lambat "&amp;Trip!$B$7&amp;" hari dan kirim bukti transfernya ya. Terima kasih!"))</f>
        <v/>
      </c>
      <c r="L236" s="9">
        <f>IFERROR(INDEX('Rekap Order'!$U$2:$U$501,MATCH(ROW()-1,'Rekap Order'!$V$2:$V$501,0)),"")</f>
        <v/>
      </c>
    </row>
    <row r="237">
      <c r="A237" s="31">
        <f>IF($L237="","",ROW()-1)</f>
        <v/>
      </c>
      <c r="B237" s="31">
        <f>IF($L237="","",INDEX('Rekap Order'!$C$2:$C$501,MATCH(ROW()-1,'Rekap Order'!$V$2:$V$501,0)))</f>
        <v/>
      </c>
      <c r="C237" s="31">
        <f>IF($L237="","",INDEX('Rekap Order'!$D$2:$D$501,MATCH(ROW()-1,'Rekap Order'!$V$2:$V$501,0))&amp;"")</f>
        <v/>
      </c>
      <c r="D237" s="16">
        <f>IF($L237="","",SUMIF('Rekap Order'!$U$2:$U$501,$L237,'Rekap Order'!$G$2:$G$501))</f>
        <v/>
      </c>
      <c r="E237" s="17">
        <f>IF($L237="","",SUMIF('Rekap Order'!$U$2:$U$501,$L237,'Rekap Order'!$J$2:$J$501))</f>
        <v/>
      </c>
      <c r="F237" s="17">
        <f>IF($L237="","",SUMIF('Rekap Order'!$U$2:$U$501,$L237,'Rekap Order'!$K$2:$K$501))</f>
        <v/>
      </c>
      <c r="G237" s="17">
        <f>IF($L237="","",SUMIF('Rekap Order'!$U$2:$U$501,$L237,'Rekap Order'!$O$2:$O$501))</f>
        <v/>
      </c>
      <c r="H237" s="17">
        <f>IF($L237="","",SUMIF('Rekap Order'!$U$2:$U$501,$L237,'Rekap Order'!$R$2:$R$501))</f>
        <v/>
      </c>
      <c r="I237" s="17">
        <f>IF($L237="","",SUMIF('Rekap Order'!$U$2:$U$501,$L237,'Rekap Order'!$L$2:$L$501)+SUMIFS('Rekap Order'!$O$2:$O$501,'Rekap Order'!$U$2:$U$501,$L237,'Rekap Order'!$M$2:$M$501,"&lt;&gt;Lunas"))</f>
        <v/>
      </c>
      <c r="J237" s="31">
        <f>IF($L237="","",IF(I237&lt;=0,"Lunas",IF(F237&gt;0,"DP","Belum bayar")))</f>
        <v/>
      </c>
      <c r="K237" s="31">
        <f>IF($L237="","",IF(I237&lt;=0,"","Halo Kak "&amp;B237&amp;", pesanan jastip kamu sudah siap dikirim. Total pelunasan Rp"&amp;FIXED(I237,0)&amp;" (sisa harga barang + ongkir). Mohon transfer paling lambat "&amp;Trip!$B$7&amp;" hari dan kirim bukti transfernya ya. Terima kasih!"))</f>
        <v/>
      </c>
      <c r="L237" s="9">
        <f>IFERROR(INDEX('Rekap Order'!$U$2:$U$501,MATCH(ROW()-1,'Rekap Order'!$V$2:$V$501,0)),"")</f>
        <v/>
      </c>
    </row>
    <row r="238">
      <c r="A238" s="31">
        <f>IF($L238="","",ROW()-1)</f>
        <v/>
      </c>
      <c r="B238" s="31">
        <f>IF($L238="","",INDEX('Rekap Order'!$C$2:$C$501,MATCH(ROW()-1,'Rekap Order'!$V$2:$V$501,0)))</f>
        <v/>
      </c>
      <c r="C238" s="31">
        <f>IF($L238="","",INDEX('Rekap Order'!$D$2:$D$501,MATCH(ROW()-1,'Rekap Order'!$V$2:$V$501,0))&amp;"")</f>
        <v/>
      </c>
      <c r="D238" s="16">
        <f>IF($L238="","",SUMIF('Rekap Order'!$U$2:$U$501,$L238,'Rekap Order'!$G$2:$G$501))</f>
        <v/>
      </c>
      <c r="E238" s="17">
        <f>IF($L238="","",SUMIF('Rekap Order'!$U$2:$U$501,$L238,'Rekap Order'!$J$2:$J$501))</f>
        <v/>
      </c>
      <c r="F238" s="17">
        <f>IF($L238="","",SUMIF('Rekap Order'!$U$2:$U$501,$L238,'Rekap Order'!$K$2:$K$501))</f>
        <v/>
      </c>
      <c r="G238" s="17">
        <f>IF($L238="","",SUMIF('Rekap Order'!$U$2:$U$501,$L238,'Rekap Order'!$O$2:$O$501))</f>
        <v/>
      </c>
      <c r="H238" s="17">
        <f>IF($L238="","",SUMIF('Rekap Order'!$U$2:$U$501,$L238,'Rekap Order'!$R$2:$R$501))</f>
        <v/>
      </c>
      <c r="I238" s="17">
        <f>IF($L238="","",SUMIF('Rekap Order'!$U$2:$U$501,$L238,'Rekap Order'!$L$2:$L$501)+SUMIFS('Rekap Order'!$O$2:$O$501,'Rekap Order'!$U$2:$U$501,$L238,'Rekap Order'!$M$2:$M$501,"&lt;&gt;Lunas"))</f>
        <v/>
      </c>
      <c r="J238" s="31">
        <f>IF($L238="","",IF(I238&lt;=0,"Lunas",IF(F238&gt;0,"DP","Belum bayar")))</f>
        <v/>
      </c>
      <c r="K238" s="31">
        <f>IF($L238="","",IF(I238&lt;=0,"","Halo Kak "&amp;B238&amp;", pesanan jastip kamu sudah siap dikirim. Total pelunasan Rp"&amp;FIXED(I238,0)&amp;" (sisa harga barang + ongkir). Mohon transfer paling lambat "&amp;Trip!$B$7&amp;" hari dan kirim bukti transfernya ya. Terima kasih!"))</f>
        <v/>
      </c>
      <c r="L238" s="9">
        <f>IFERROR(INDEX('Rekap Order'!$U$2:$U$501,MATCH(ROW()-1,'Rekap Order'!$V$2:$V$501,0)),"")</f>
        <v/>
      </c>
    </row>
    <row r="239">
      <c r="A239" s="31">
        <f>IF($L239="","",ROW()-1)</f>
        <v/>
      </c>
      <c r="B239" s="31">
        <f>IF($L239="","",INDEX('Rekap Order'!$C$2:$C$501,MATCH(ROW()-1,'Rekap Order'!$V$2:$V$501,0)))</f>
        <v/>
      </c>
      <c r="C239" s="31">
        <f>IF($L239="","",INDEX('Rekap Order'!$D$2:$D$501,MATCH(ROW()-1,'Rekap Order'!$V$2:$V$501,0))&amp;"")</f>
        <v/>
      </c>
      <c r="D239" s="16">
        <f>IF($L239="","",SUMIF('Rekap Order'!$U$2:$U$501,$L239,'Rekap Order'!$G$2:$G$501))</f>
        <v/>
      </c>
      <c r="E239" s="17">
        <f>IF($L239="","",SUMIF('Rekap Order'!$U$2:$U$501,$L239,'Rekap Order'!$J$2:$J$501))</f>
        <v/>
      </c>
      <c r="F239" s="17">
        <f>IF($L239="","",SUMIF('Rekap Order'!$U$2:$U$501,$L239,'Rekap Order'!$K$2:$K$501))</f>
        <v/>
      </c>
      <c r="G239" s="17">
        <f>IF($L239="","",SUMIF('Rekap Order'!$U$2:$U$501,$L239,'Rekap Order'!$O$2:$O$501))</f>
        <v/>
      </c>
      <c r="H239" s="17">
        <f>IF($L239="","",SUMIF('Rekap Order'!$U$2:$U$501,$L239,'Rekap Order'!$R$2:$R$501))</f>
        <v/>
      </c>
      <c r="I239" s="17">
        <f>IF($L239="","",SUMIF('Rekap Order'!$U$2:$U$501,$L239,'Rekap Order'!$L$2:$L$501)+SUMIFS('Rekap Order'!$O$2:$O$501,'Rekap Order'!$U$2:$U$501,$L239,'Rekap Order'!$M$2:$M$501,"&lt;&gt;Lunas"))</f>
        <v/>
      </c>
      <c r="J239" s="31">
        <f>IF($L239="","",IF(I239&lt;=0,"Lunas",IF(F239&gt;0,"DP","Belum bayar")))</f>
        <v/>
      </c>
      <c r="K239" s="31">
        <f>IF($L239="","",IF(I239&lt;=0,"","Halo Kak "&amp;B239&amp;", pesanan jastip kamu sudah siap dikirim. Total pelunasan Rp"&amp;FIXED(I239,0)&amp;" (sisa harga barang + ongkir). Mohon transfer paling lambat "&amp;Trip!$B$7&amp;" hari dan kirim bukti transfernya ya. Terima kasih!"))</f>
        <v/>
      </c>
      <c r="L239" s="9">
        <f>IFERROR(INDEX('Rekap Order'!$U$2:$U$501,MATCH(ROW()-1,'Rekap Order'!$V$2:$V$501,0)),"")</f>
        <v/>
      </c>
    </row>
    <row r="240">
      <c r="A240" s="31">
        <f>IF($L240="","",ROW()-1)</f>
        <v/>
      </c>
      <c r="B240" s="31">
        <f>IF($L240="","",INDEX('Rekap Order'!$C$2:$C$501,MATCH(ROW()-1,'Rekap Order'!$V$2:$V$501,0)))</f>
        <v/>
      </c>
      <c r="C240" s="31">
        <f>IF($L240="","",INDEX('Rekap Order'!$D$2:$D$501,MATCH(ROW()-1,'Rekap Order'!$V$2:$V$501,0))&amp;"")</f>
        <v/>
      </c>
      <c r="D240" s="16">
        <f>IF($L240="","",SUMIF('Rekap Order'!$U$2:$U$501,$L240,'Rekap Order'!$G$2:$G$501))</f>
        <v/>
      </c>
      <c r="E240" s="17">
        <f>IF($L240="","",SUMIF('Rekap Order'!$U$2:$U$501,$L240,'Rekap Order'!$J$2:$J$501))</f>
        <v/>
      </c>
      <c r="F240" s="17">
        <f>IF($L240="","",SUMIF('Rekap Order'!$U$2:$U$501,$L240,'Rekap Order'!$K$2:$K$501))</f>
        <v/>
      </c>
      <c r="G240" s="17">
        <f>IF($L240="","",SUMIF('Rekap Order'!$U$2:$U$501,$L240,'Rekap Order'!$O$2:$O$501))</f>
        <v/>
      </c>
      <c r="H240" s="17">
        <f>IF($L240="","",SUMIF('Rekap Order'!$U$2:$U$501,$L240,'Rekap Order'!$R$2:$R$501))</f>
        <v/>
      </c>
      <c r="I240" s="17">
        <f>IF($L240="","",SUMIF('Rekap Order'!$U$2:$U$501,$L240,'Rekap Order'!$L$2:$L$501)+SUMIFS('Rekap Order'!$O$2:$O$501,'Rekap Order'!$U$2:$U$501,$L240,'Rekap Order'!$M$2:$M$501,"&lt;&gt;Lunas"))</f>
        <v/>
      </c>
      <c r="J240" s="31">
        <f>IF($L240="","",IF(I240&lt;=0,"Lunas",IF(F240&gt;0,"DP","Belum bayar")))</f>
        <v/>
      </c>
      <c r="K240" s="31">
        <f>IF($L240="","",IF(I240&lt;=0,"","Halo Kak "&amp;B240&amp;", pesanan jastip kamu sudah siap dikirim. Total pelunasan Rp"&amp;FIXED(I240,0)&amp;" (sisa harga barang + ongkir). Mohon transfer paling lambat "&amp;Trip!$B$7&amp;" hari dan kirim bukti transfernya ya. Terima kasih!"))</f>
        <v/>
      </c>
      <c r="L240" s="9">
        <f>IFERROR(INDEX('Rekap Order'!$U$2:$U$501,MATCH(ROW()-1,'Rekap Order'!$V$2:$V$501,0)),"")</f>
        <v/>
      </c>
    </row>
    <row r="241">
      <c r="A241" s="31">
        <f>IF($L241="","",ROW()-1)</f>
        <v/>
      </c>
      <c r="B241" s="31">
        <f>IF($L241="","",INDEX('Rekap Order'!$C$2:$C$501,MATCH(ROW()-1,'Rekap Order'!$V$2:$V$501,0)))</f>
        <v/>
      </c>
      <c r="C241" s="31">
        <f>IF($L241="","",INDEX('Rekap Order'!$D$2:$D$501,MATCH(ROW()-1,'Rekap Order'!$V$2:$V$501,0))&amp;"")</f>
        <v/>
      </c>
      <c r="D241" s="16">
        <f>IF($L241="","",SUMIF('Rekap Order'!$U$2:$U$501,$L241,'Rekap Order'!$G$2:$G$501))</f>
        <v/>
      </c>
      <c r="E241" s="17">
        <f>IF($L241="","",SUMIF('Rekap Order'!$U$2:$U$501,$L241,'Rekap Order'!$J$2:$J$501))</f>
        <v/>
      </c>
      <c r="F241" s="17">
        <f>IF($L241="","",SUMIF('Rekap Order'!$U$2:$U$501,$L241,'Rekap Order'!$K$2:$K$501))</f>
        <v/>
      </c>
      <c r="G241" s="17">
        <f>IF($L241="","",SUMIF('Rekap Order'!$U$2:$U$501,$L241,'Rekap Order'!$O$2:$O$501))</f>
        <v/>
      </c>
      <c r="H241" s="17">
        <f>IF($L241="","",SUMIF('Rekap Order'!$U$2:$U$501,$L241,'Rekap Order'!$R$2:$R$501))</f>
        <v/>
      </c>
      <c r="I241" s="17">
        <f>IF($L241="","",SUMIF('Rekap Order'!$U$2:$U$501,$L241,'Rekap Order'!$L$2:$L$501)+SUMIFS('Rekap Order'!$O$2:$O$501,'Rekap Order'!$U$2:$U$501,$L241,'Rekap Order'!$M$2:$M$501,"&lt;&gt;Lunas"))</f>
        <v/>
      </c>
      <c r="J241" s="31">
        <f>IF($L241="","",IF(I241&lt;=0,"Lunas",IF(F241&gt;0,"DP","Belum bayar")))</f>
        <v/>
      </c>
      <c r="K241" s="31">
        <f>IF($L241="","",IF(I241&lt;=0,"","Halo Kak "&amp;B241&amp;", pesanan jastip kamu sudah siap dikirim. Total pelunasan Rp"&amp;FIXED(I241,0)&amp;" (sisa harga barang + ongkir). Mohon transfer paling lambat "&amp;Trip!$B$7&amp;" hari dan kirim bukti transfernya ya. Terima kasih!"))</f>
        <v/>
      </c>
      <c r="L241" s="9">
        <f>IFERROR(INDEX('Rekap Order'!$U$2:$U$501,MATCH(ROW()-1,'Rekap Order'!$V$2:$V$501,0)),"")</f>
        <v/>
      </c>
    </row>
    <row r="242">
      <c r="A242" s="31">
        <f>IF($L242="","",ROW()-1)</f>
        <v/>
      </c>
      <c r="B242" s="31">
        <f>IF($L242="","",INDEX('Rekap Order'!$C$2:$C$501,MATCH(ROW()-1,'Rekap Order'!$V$2:$V$501,0)))</f>
        <v/>
      </c>
      <c r="C242" s="31">
        <f>IF($L242="","",INDEX('Rekap Order'!$D$2:$D$501,MATCH(ROW()-1,'Rekap Order'!$V$2:$V$501,0))&amp;"")</f>
        <v/>
      </c>
      <c r="D242" s="16">
        <f>IF($L242="","",SUMIF('Rekap Order'!$U$2:$U$501,$L242,'Rekap Order'!$G$2:$G$501))</f>
        <v/>
      </c>
      <c r="E242" s="17">
        <f>IF($L242="","",SUMIF('Rekap Order'!$U$2:$U$501,$L242,'Rekap Order'!$J$2:$J$501))</f>
        <v/>
      </c>
      <c r="F242" s="17">
        <f>IF($L242="","",SUMIF('Rekap Order'!$U$2:$U$501,$L242,'Rekap Order'!$K$2:$K$501))</f>
        <v/>
      </c>
      <c r="G242" s="17">
        <f>IF($L242="","",SUMIF('Rekap Order'!$U$2:$U$501,$L242,'Rekap Order'!$O$2:$O$501))</f>
        <v/>
      </c>
      <c r="H242" s="17">
        <f>IF($L242="","",SUMIF('Rekap Order'!$U$2:$U$501,$L242,'Rekap Order'!$R$2:$R$501))</f>
        <v/>
      </c>
      <c r="I242" s="17">
        <f>IF($L242="","",SUMIF('Rekap Order'!$U$2:$U$501,$L242,'Rekap Order'!$L$2:$L$501)+SUMIFS('Rekap Order'!$O$2:$O$501,'Rekap Order'!$U$2:$U$501,$L242,'Rekap Order'!$M$2:$M$501,"&lt;&gt;Lunas"))</f>
        <v/>
      </c>
      <c r="J242" s="31">
        <f>IF($L242="","",IF(I242&lt;=0,"Lunas",IF(F242&gt;0,"DP","Belum bayar")))</f>
        <v/>
      </c>
      <c r="K242" s="31">
        <f>IF($L242="","",IF(I242&lt;=0,"","Halo Kak "&amp;B242&amp;", pesanan jastip kamu sudah siap dikirim. Total pelunasan Rp"&amp;FIXED(I242,0)&amp;" (sisa harga barang + ongkir). Mohon transfer paling lambat "&amp;Trip!$B$7&amp;" hari dan kirim bukti transfernya ya. Terima kasih!"))</f>
        <v/>
      </c>
      <c r="L242" s="9">
        <f>IFERROR(INDEX('Rekap Order'!$U$2:$U$501,MATCH(ROW()-1,'Rekap Order'!$V$2:$V$501,0)),"")</f>
        <v/>
      </c>
    </row>
    <row r="243">
      <c r="A243" s="31">
        <f>IF($L243="","",ROW()-1)</f>
        <v/>
      </c>
      <c r="B243" s="31">
        <f>IF($L243="","",INDEX('Rekap Order'!$C$2:$C$501,MATCH(ROW()-1,'Rekap Order'!$V$2:$V$501,0)))</f>
        <v/>
      </c>
      <c r="C243" s="31">
        <f>IF($L243="","",INDEX('Rekap Order'!$D$2:$D$501,MATCH(ROW()-1,'Rekap Order'!$V$2:$V$501,0))&amp;"")</f>
        <v/>
      </c>
      <c r="D243" s="16">
        <f>IF($L243="","",SUMIF('Rekap Order'!$U$2:$U$501,$L243,'Rekap Order'!$G$2:$G$501))</f>
        <v/>
      </c>
      <c r="E243" s="17">
        <f>IF($L243="","",SUMIF('Rekap Order'!$U$2:$U$501,$L243,'Rekap Order'!$J$2:$J$501))</f>
        <v/>
      </c>
      <c r="F243" s="17">
        <f>IF($L243="","",SUMIF('Rekap Order'!$U$2:$U$501,$L243,'Rekap Order'!$K$2:$K$501))</f>
        <v/>
      </c>
      <c r="G243" s="17">
        <f>IF($L243="","",SUMIF('Rekap Order'!$U$2:$U$501,$L243,'Rekap Order'!$O$2:$O$501))</f>
        <v/>
      </c>
      <c r="H243" s="17">
        <f>IF($L243="","",SUMIF('Rekap Order'!$U$2:$U$501,$L243,'Rekap Order'!$R$2:$R$501))</f>
        <v/>
      </c>
      <c r="I243" s="17">
        <f>IF($L243="","",SUMIF('Rekap Order'!$U$2:$U$501,$L243,'Rekap Order'!$L$2:$L$501)+SUMIFS('Rekap Order'!$O$2:$O$501,'Rekap Order'!$U$2:$U$501,$L243,'Rekap Order'!$M$2:$M$501,"&lt;&gt;Lunas"))</f>
        <v/>
      </c>
      <c r="J243" s="31">
        <f>IF($L243="","",IF(I243&lt;=0,"Lunas",IF(F243&gt;0,"DP","Belum bayar")))</f>
        <v/>
      </c>
      <c r="K243" s="31">
        <f>IF($L243="","",IF(I243&lt;=0,"","Halo Kak "&amp;B243&amp;", pesanan jastip kamu sudah siap dikirim. Total pelunasan Rp"&amp;FIXED(I243,0)&amp;" (sisa harga barang + ongkir). Mohon transfer paling lambat "&amp;Trip!$B$7&amp;" hari dan kirim bukti transfernya ya. Terima kasih!"))</f>
        <v/>
      </c>
      <c r="L243" s="9">
        <f>IFERROR(INDEX('Rekap Order'!$U$2:$U$501,MATCH(ROW()-1,'Rekap Order'!$V$2:$V$501,0)),"")</f>
        <v/>
      </c>
    </row>
    <row r="244">
      <c r="A244" s="31">
        <f>IF($L244="","",ROW()-1)</f>
        <v/>
      </c>
      <c r="B244" s="31">
        <f>IF($L244="","",INDEX('Rekap Order'!$C$2:$C$501,MATCH(ROW()-1,'Rekap Order'!$V$2:$V$501,0)))</f>
        <v/>
      </c>
      <c r="C244" s="31">
        <f>IF($L244="","",INDEX('Rekap Order'!$D$2:$D$501,MATCH(ROW()-1,'Rekap Order'!$V$2:$V$501,0))&amp;"")</f>
        <v/>
      </c>
      <c r="D244" s="16">
        <f>IF($L244="","",SUMIF('Rekap Order'!$U$2:$U$501,$L244,'Rekap Order'!$G$2:$G$501))</f>
        <v/>
      </c>
      <c r="E244" s="17">
        <f>IF($L244="","",SUMIF('Rekap Order'!$U$2:$U$501,$L244,'Rekap Order'!$J$2:$J$501))</f>
        <v/>
      </c>
      <c r="F244" s="17">
        <f>IF($L244="","",SUMIF('Rekap Order'!$U$2:$U$501,$L244,'Rekap Order'!$K$2:$K$501))</f>
        <v/>
      </c>
      <c r="G244" s="17">
        <f>IF($L244="","",SUMIF('Rekap Order'!$U$2:$U$501,$L244,'Rekap Order'!$O$2:$O$501))</f>
        <v/>
      </c>
      <c r="H244" s="17">
        <f>IF($L244="","",SUMIF('Rekap Order'!$U$2:$U$501,$L244,'Rekap Order'!$R$2:$R$501))</f>
        <v/>
      </c>
      <c r="I244" s="17">
        <f>IF($L244="","",SUMIF('Rekap Order'!$U$2:$U$501,$L244,'Rekap Order'!$L$2:$L$501)+SUMIFS('Rekap Order'!$O$2:$O$501,'Rekap Order'!$U$2:$U$501,$L244,'Rekap Order'!$M$2:$M$501,"&lt;&gt;Lunas"))</f>
        <v/>
      </c>
      <c r="J244" s="31">
        <f>IF($L244="","",IF(I244&lt;=0,"Lunas",IF(F244&gt;0,"DP","Belum bayar")))</f>
        <v/>
      </c>
      <c r="K244" s="31">
        <f>IF($L244="","",IF(I244&lt;=0,"","Halo Kak "&amp;B244&amp;", pesanan jastip kamu sudah siap dikirim. Total pelunasan Rp"&amp;FIXED(I244,0)&amp;" (sisa harga barang + ongkir). Mohon transfer paling lambat "&amp;Trip!$B$7&amp;" hari dan kirim bukti transfernya ya. Terima kasih!"))</f>
        <v/>
      </c>
      <c r="L244" s="9">
        <f>IFERROR(INDEX('Rekap Order'!$U$2:$U$501,MATCH(ROW()-1,'Rekap Order'!$V$2:$V$501,0)),"")</f>
        <v/>
      </c>
    </row>
    <row r="245">
      <c r="A245" s="31">
        <f>IF($L245="","",ROW()-1)</f>
        <v/>
      </c>
      <c r="B245" s="31">
        <f>IF($L245="","",INDEX('Rekap Order'!$C$2:$C$501,MATCH(ROW()-1,'Rekap Order'!$V$2:$V$501,0)))</f>
        <v/>
      </c>
      <c r="C245" s="31">
        <f>IF($L245="","",INDEX('Rekap Order'!$D$2:$D$501,MATCH(ROW()-1,'Rekap Order'!$V$2:$V$501,0))&amp;"")</f>
        <v/>
      </c>
      <c r="D245" s="16">
        <f>IF($L245="","",SUMIF('Rekap Order'!$U$2:$U$501,$L245,'Rekap Order'!$G$2:$G$501))</f>
        <v/>
      </c>
      <c r="E245" s="17">
        <f>IF($L245="","",SUMIF('Rekap Order'!$U$2:$U$501,$L245,'Rekap Order'!$J$2:$J$501))</f>
        <v/>
      </c>
      <c r="F245" s="17">
        <f>IF($L245="","",SUMIF('Rekap Order'!$U$2:$U$501,$L245,'Rekap Order'!$K$2:$K$501))</f>
        <v/>
      </c>
      <c r="G245" s="17">
        <f>IF($L245="","",SUMIF('Rekap Order'!$U$2:$U$501,$L245,'Rekap Order'!$O$2:$O$501))</f>
        <v/>
      </c>
      <c r="H245" s="17">
        <f>IF($L245="","",SUMIF('Rekap Order'!$U$2:$U$501,$L245,'Rekap Order'!$R$2:$R$501))</f>
        <v/>
      </c>
      <c r="I245" s="17">
        <f>IF($L245="","",SUMIF('Rekap Order'!$U$2:$U$501,$L245,'Rekap Order'!$L$2:$L$501)+SUMIFS('Rekap Order'!$O$2:$O$501,'Rekap Order'!$U$2:$U$501,$L245,'Rekap Order'!$M$2:$M$501,"&lt;&gt;Lunas"))</f>
        <v/>
      </c>
      <c r="J245" s="31">
        <f>IF($L245="","",IF(I245&lt;=0,"Lunas",IF(F245&gt;0,"DP","Belum bayar")))</f>
        <v/>
      </c>
      <c r="K245" s="31">
        <f>IF($L245="","",IF(I245&lt;=0,"","Halo Kak "&amp;B245&amp;", pesanan jastip kamu sudah siap dikirim. Total pelunasan Rp"&amp;FIXED(I245,0)&amp;" (sisa harga barang + ongkir). Mohon transfer paling lambat "&amp;Trip!$B$7&amp;" hari dan kirim bukti transfernya ya. Terima kasih!"))</f>
        <v/>
      </c>
      <c r="L245" s="9">
        <f>IFERROR(INDEX('Rekap Order'!$U$2:$U$501,MATCH(ROW()-1,'Rekap Order'!$V$2:$V$501,0)),"")</f>
        <v/>
      </c>
    </row>
    <row r="246">
      <c r="A246" s="31">
        <f>IF($L246="","",ROW()-1)</f>
        <v/>
      </c>
      <c r="B246" s="31">
        <f>IF($L246="","",INDEX('Rekap Order'!$C$2:$C$501,MATCH(ROW()-1,'Rekap Order'!$V$2:$V$501,0)))</f>
        <v/>
      </c>
      <c r="C246" s="31">
        <f>IF($L246="","",INDEX('Rekap Order'!$D$2:$D$501,MATCH(ROW()-1,'Rekap Order'!$V$2:$V$501,0))&amp;"")</f>
        <v/>
      </c>
      <c r="D246" s="16">
        <f>IF($L246="","",SUMIF('Rekap Order'!$U$2:$U$501,$L246,'Rekap Order'!$G$2:$G$501))</f>
        <v/>
      </c>
      <c r="E246" s="17">
        <f>IF($L246="","",SUMIF('Rekap Order'!$U$2:$U$501,$L246,'Rekap Order'!$J$2:$J$501))</f>
        <v/>
      </c>
      <c r="F246" s="17">
        <f>IF($L246="","",SUMIF('Rekap Order'!$U$2:$U$501,$L246,'Rekap Order'!$K$2:$K$501))</f>
        <v/>
      </c>
      <c r="G246" s="17">
        <f>IF($L246="","",SUMIF('Rekap Order'!$U$2:$U$501,$L246,'Rekap Order'!$O$2:$O$501))</f>
        <v/>
      </c>
      <c r="H246" s="17">
        <f>IF($L246="","",SUMIF('Rekap Order'!$U$2:$U$501,$L246,'Rekap Order'!$R$2:$R$501))</f>
        <v/>
      </c>
      <c r="I246" s="17">
        <f>IF($L246="","",SUMIF('Rekap Order'!$U$2:$U$501,$L246,'Rekap Order'!$L$2:$L$501)+SUMIFS('Rekap Order'!$O$2:$O$501,'Rekap Order'!$U$2:$U$501,$L246,'Rekap Order'!$M$2:$M$501,"&lt;&gt;Lunas"))</f>
        <v/>
      </c>
      <c r="J246" s="31">
        <f>IF($L246="","",IF(I246&lt;=0,"Lunas",IF(F246&gt;0,"DP","Belum bayar")))</f>
        <v/>
      </c>
      <c r="K246" s="31">
        <f>IF($L246="","",IF(I246&lt;=0,"","Halo Kak "&amp;B246&amp;", pesanan jastip kamu sudah siap dikirim. Total pelunasan Rp"&amp;FIXED(I246,0)&amp;" (sisa harga barang + ongkir). Mohon transfer paling lambat "&amp;Trip!$B$7&amp;" hari dan kirim bukti transfernya ya. Terima kasih!"))</f>
        <v/>
      </c>
      <c r="L246" s="9">
        <f>IFERROR(INDEX('Rekap Order'!$U$2:$U$501,MATCH(ROW()-1,'Rekap Order'!$V$2:$V$501,0)),"")</f>
        <v/>
      </c>
    </row>
    <row r="247">
      <c r="A247" s="31">
        <f>IF($L247="","",ROW()-1)</f>
        <v/>
      </c>
      <c r="B247" s="31">
        <f>IF($L247="","",INDEX('Rekap Order'!$C$2:$C$501,MATCH(ROW()-1,'Rekap Order'!$V$2:$V$501,0)))</f>
        <v/>
      </c>
      <c r="C247" s="31">
        <f>IF($L247="","",INDEX('Rekap Order'!$D$2:$D$501,MATCH(ROW()-1,'Rekap Order'!$V$2:$V$501,0))&amp;"")</f>
        <v/>
      </c>
      <c r="D247" s="16">
        <f>IF($L247="","",SUMIF('Rekap Order'!$U$2:$U$501,$L247,'Rekap Order'!$G$2:$G$501))</f>
        <v/>
      </c>
      <c r="E247" s="17">
        <f>IF($L247="","",SUMIF('Rekap Order'!$U$2:$U$501,$L247,'Rekap Order'!$J$2:$J$501))</f>
        <v/>
      </c>
      <c r="F247" s="17">
        <f>IF($L247="","",SUMIF('Rekap Order'!$U$2:$U$501,$L247,'Rekap Order'!$K$2:$K$501))</f>
        <v/>
      </c>
      <c r="G247" s="17">
        <f>IF($L247="","",SUMIF('Rekap Order'!$U$2:$U$501,$L247,'Rekap Order'!$O$2:$O$501))</f>
        <v/>
      </c>
      <c r="H247" s="17">
        <f>IF($L247="","",SUMIF('Rekap Order'!$U$2:$U$501,$L247,'Rekap Order'!$R$2:$R$501))</f>
        <v/>
      </c>
      <c r="I247" s="17">
        <f>IF($L247="","",SUMIF('Rekap Order'!$U$2:$U$501,$L247,'Rekap Order'!$L$2:$L$501)+SUMIFS('Rekap Order'!$O$2:$O$501,'Rekap Order'!$U$2:$U$501,$L247,'Rekap Order'!$M$2:$M$501,"&lt;&gt;Lunas"))</f>
        <v/>
      </c>
      <c r="J247" s="31">
        <f>IF($L247="","",IF(I247&lt;=0,"Lunas",IF(F247&gt;0,"DP","Belum bayar")))</f>
        <v/>
      </c>
      <c r="K247" s="31">
        <f>IF($L247="","",IF(I247&lt;=0,"","Halo Kak "&amp;B247&amp;", pesanan jastip kamu sudah siap dikirim. Total pelunasan Rp"&amp;FIXED(I247,0)&amp;" (sisa harga barang + ongkir). Mohon transfer paling lambat "&amp;Trip!$B$7&amp;" hari dan kirim bukti transfernya ya. Terima kasih!"))</f>
        <v/>
      </c>
      <c r="L247" s="9">
        <f>IFERROR(INDEX('Rekap Order'!$U$2:$U$501,MATCH(ROW()-1,'Rekap Order'!$V$2:$V$501,0)),"")</f>
        <v/>
      </c>
    </row>
    <row r="248">
      <c r="A248" s="31">
        <f>IF($L248="","",ROW()-1)</f>
        <v/>
      </c>
      <c r="B248" s="31">
        <f>IF($L248="","",INDEX('Rekap Order'!$C$2:$C$501,MATCH(ROW()-1,'Rekap Order'!$V$2:$V$501,0)))</f>
        <v/>
      </c>
      <c r="C248" s="31">
        <f>IF($L248="","",INDEX('Rekap Order'!$D$2:$D$501,MATCH(ROW()-1,'Rekap Order'!$V$2:$V$501,0))&amp;"")</f>
        <v/>
      </c>
      <c r="D248" s="16">
        <f>IF($L248="","",SUMIF('Rekap Order'!$U$2:$U$501,$L248,'Rekap Order'!$G$2:$G$501))</f>
        <v/>
      </c>
      <c r="E248" s="17">
        <f>IF($L248="","",SUMIF('Rekap Order'!$U$2:$U$501,$L248,'Rekap Order'!$J$2:$J$501))</f>
        <v/>
      </c>
      <c r="F248" s="17">
        <f>IF($L248="","",SUMIF('Rekap Order'!$U$2:$U$501,$L248,'Rekap Order'!$K$2:$K$501))</f>
        <v/>
      </c>
      <c r="G248" s="17">
        <f>IF($L248="","",SUMIF('Rekap Order'!$U$2:$U$501,$L248,'Rekap Order'!$O$2:$O$501))</f>
        <v/>
      </c>
      <c r="H248" s="17">
        <f>IF($L248="","",SUMIF('Rekap Order'!$U$2:$U$501,$L248,'Rekap Order'!$R$2:$R$501))</f>
        <v/>
      </c>
      <c r="I248" s="17">
        <f>IF($L248="","",SUMIF('Rekap Order'!$U$2:$U$501,$L248,'Rekap Order'!$L$2:$L$501)+SUMIFS('Rekap Order'!$O$2:$O$501,'Rekap Order'!$U$2:$U$501,$L248,'Rekap Order'!$M$2:$M$501,"&lt;&gt;Lunas"))</f>
        <v/>
      </c>
      <c r="J248" s="31">
        <f>IF($L248="","",IF(I248&lt;=0,"Lunas",IF(F248&gt;0,"DP","Belum bayar")))</f>
        <v/>
      </c>
      <c r="K248" s="31">
        <f>IF($L248="","",IF(I248&lt;=0,"","Halo Kak "&amp;B248&amp;", pesanan jastip kamu sudah siap dikirim. Total pelunasan Rp"&amp;FIXED(I248,0)&amp;" (sisa harga barang + ongkir). Mohon transfer paling lambat "&amp;Trip!$B$7&amp;" hari dan kirim bukti transfernya ya. Terima kasih!"))</f>
        <v/>
      </c>
      <c r="L248" s="9">
        <f>IFERROR(INDEX('Rekap Order'!$U$2:$U$501,MATCH(ROW()-1,'Rekap Order'!$V$2:$V$501,0)),"")</f>
        <v/>
      </c>
    </row>
    <row r="249">
      <c r="A249" s="31">
        <f>IF($L249="","",ROW()-1)</f>
        <v/>
      </c>
      <c r="B249" s="31">
        <f>IF($L249="","",INDEX('Rekap Order'!$C$2:$C$501,MATCH(ROW()-1,'Rekap Order'!$V$2:$V$501,0)))</f>
        <v/>
      </c>
      <c r="C249" s="31">
        <f>IF($L249="","",INDEX('Rekap Order'!$D$2:$D$501,MATCH(ROW()-1,'Rekap Order'!$V$2:$V$501,0))&amp;"")</f>
        <v/>
      </c>
      <c r="D249" s="16">
        <f>IF($L249="","",SUMIF('Rekap Order'!$U$2:$U$501,$L249,'Rekap Order'!$G$2:$G$501))</f>
        <v/>
      </c>
      <c r="E249" s="17">
        <f>IF($L249="","",SUMIF('Rekap Order'!$U$2:$U$501,$L249,'Rekap Order'!$J$2:$J$501))</f>
        <v/>
      </c>
      <c r="F249" s="17">
        <f>IF($L249="","",SUMIF('Rekap Order'!$U$2:$U$501,$L249,'Rekap Order'!$K$2:$K$501))</f>
        <v/>
      </c>
      <c r="G249" s="17">
        <f>IF($L249="","",SUMIF('Rekap Order'!$U$2:$U$501,$L249,'Rekap Order'!$O$2:$O$501))</f>
        <v/>
      </c>
      <c r="H249" s="17">
        <f>IF($L249="","",SUMIF('Rekap Order'!$U$2:$U$501,$L249,'Rekap Order'!$R$2:$R$501))</f>
        <v/>
      </c>
      <c r="I249" s="17">
        <f>IF($L249="","",SUMIF('Rekap Order'!$U$2:$U$501,$L249,'Rekap Order'!$L$2:$L$501)+SUMIFS('Rekap Order'!$O$2:$O$501,'Rekap Order'!$U$2:$U$501,$L249,'Rekap Order'!$M$2:$M$501,"&lt;&gt;Lunas"))</f>
        <v/>
      </c>
      <c r="J249" s="31">
        <f>IF($L249="","",IF(I249&lt;=0,"Lunas",IF(F249&gt;0,"DP","Belum bayar")))</f>
        <v/>
      </c>
      <c r="K249" s="31">
        <f>IF($L249="","",IF(I249&lt;=0,"","Halo Kak "&amp;B249&amp;", pesanan jastip kamu sudah siap dikirim. Total pelunasan Rp"&amp;FIXED(I249,0)&amp;" (sisa harga barang + ongkir). Mohon transfer paling lambat "&amp;Trip!$B$7&amp;" hari dan kirim bukti transfernya ya. Terima kasih!"))</f>
        <v/>
      </c>
      <c r="L249" s="9">
        <f>IFERROR(INDEX('Rekap Order'!$U$2:$U$501,MATCH(ROW()-1,'Rekap Order'!$V$2:$V$501,0)),"")</f>
        <v/>
      </c>
    </row>
    <row r="250">
      <c r="A250" s="31">
        <f>IF($L250="","",ROW()-1)</f>
        <v/>
      </c>
      <c r="B250" s="31">
        <f>IF($L250="","",INDEX('Rekap Order'!$C$2:$C$501,MATCH(ROW()-1,'Rekap Order'!$V$2:$V$501,0)))</f>
        <v/>
      </c>
      <c r="C250" s="31">
        <f>IF($L250="","",INDEX('Rekap Order'!$D$2:$D$501,MATCH(ROW()-1,'Rekap Order'!$V$2:$V$501,0))&amp;"")</f>
        <v/>
      </c>
      <c r="D250" s="16">
        <f>IF($L250="","",SUMIF('Rekap Order'!$U$2:$U$501,$L250,'Rekap Order'!$G$2:$G$501))</f>
        <v/>
      </c>
      <c r="E250" s="17">
        <f>IF($L250="","",SUMIF('Rekap Order'!$U$2:$U$501,$L250,'Rekap Order'!$J$2:$J$501))</f>
        <v/>
      </c>
      <c r="F250" s="17">
        <f>IF($L250="","",SUMIF('Rekap Order'!$U$2:$U$501,$L250,'Rekap Order'!$K$2:$K$501))</f>
        <v/>
      </c>
      <c r="G250" s="17">
        <f>IF($L250="","",SUMIF('Rekap Order'!$U$2:$U$501,$L250,'Rekap Order'!$O$2:$O$501))</f>
        <v/>
      </c>
      <c r="H250" s="17">
        <f>IF($L250="","",SUMIF('Rekap Order'!$U$2:$U$501,$L250,'Rekap Order'!$R$2:$R$501))</f>
        <v/>
      </c>
      <c r="I250" s="17">
        <f>IF($L250="","",SUMIF('Rekap Order'!$U$2:$U$501,$L250,'Rekap Order'!$L$2:$L$501)+SUMIFS('Rekap Order'!$O$2:$O$501,'Rekap Order'!$U$2:$U$501,$L250,'Rekap Order'!$M$2:$M$501,"&lt;&gt;Lunas"))</f>
        <v/>
      </c>
      <c r="J250" s="31">
        <f>IF($L250="","",IF(I250&lt;=0,"Lunas",IF(F250&gt;0,"DP","Belum bayar")))</f>
        <v/>
      </c>
      <c r="K250" s="31">
        <f>IF($L250="","",IF(I250&lt;=0,"","Halo Kak "&amp;B250&amp;", pesanan jastip kamu sudah siap dikirim. Total pelunasan Rp"&amp;FIXED(I250,0)&amp;" (sisa harga barang + ongkir). Mohon transfer paling lambat "&amp;Trip!$B$7&amp;" hari dan kirim bukti transfernya ya. Terima kasih!"))</f>
        <v/>
      </c>
      <c r="L250" s="9">
        <f>IFERROR(INDEX('Rekap Order'!$U$2:$U$501,MATCH(ROW()-1,'Rekap Order'!$V$2:$V$501,0)),"")</f>
        <v/>
      </c>
    </row>
    <row r="251">
      <c r="A251" s="31">
        <f>IF($L251="","",ROW()-1)</f>
        <v/>
      </c>
      <c r="B251" s="31">
        <f>IF($L251="","",INDEX('Rekap Order'!$C$2:$C$501,MATCH(ROW()-1,'Rekap Order'!$V$2:$V$501,0)))</f>
        <v/>
      </c>
      <c r="C251" s="31">
        <f>IF($L251="","",INDEX('Rekap Order'!$D$2:$D$501,MATCH(ROW()-1,'Rekap Order'!$V$2:$V$501,0))&amp;"")</f>
        <v/>
      </c>
      <c r="D251" s="16">
        <f>IF($L251="","",SUMIF('Rekap Order'!$U$2:$U$501,$L251,'Rekap Order'!$G$2:$G$501))</f>
        <v/>
      </c>
      <c r="E251" s="17">
        <f>IF($L251="","",SUMIF('Rekap Order'!$U$2:$U$501,$L251,'Rekap Order'!$J$2:$J$501))</f>
        <v/>
      </c>
      <c r="F251" s="17">
        <f>IF($L251="","",SUMIF('Rekap Order'!$U$2:$U$501,$L251,'Rekap Order'!$K$2:$K$501))</f>
        <v/>
      </c>
      <c r="G251" s="17">
        <f>IF($L251="","",SUMIF('Rekap Order'!$U$2:$U$501,$L251,'Rekap Order'!$O$2:$O$501))</f>
        <v/>
      </c>
      <c r="H251" s="17">
        <f>IF($L251="","",SUMIF('Rekap Order'!$U$2:$U$501,$L251,'Rekap Order'!$R$2:$R$501))</f>
        <v/>
      </c>
      <c r="I251" s="17">
        <f>IF($L251="","",SUMIF('Rekap Order'!$U$2:$U$501,$L251,'Rekap Order'!$L$2:$L$501)+SUMIFS('Rekap Order'!$O$2:$O$501,'Rekap Order'!$U$2:$U$501,$L251,'Rekap Order'!$M$2:$M$501,"&lt;&gt;Lunas"))</f>
        <v/>
      </c>
      <c r="J251" s="31">
        <f>IF($L251="","",IF(I251&lt;=0,"Lunas",IF(F251&gt;0,"DP","Belum bayar")))</f>
        <v/>
      </c>
      <c r="K251" s="31">
        <f>IF($L251="","",IF(I251&lt;=0,"","Halo Kak "&amp;B251&amp;", pesanan jastip kamu sudah siap dikirim. Total pelunasan Rp"&amp;FIXED(I251,0)&amp;" (sisa harga barang + ongkir). Mohon transfer paling lambat "&amp;Trip!$B$7&amp;" hari dan kirim bukti transfernya ya. Terima kasih!"))</f>
        <v/>
      </c>
      <c r="L251" s="9">
        <f>IFERROR(INDEX('Rekap Order'!$U$2:$U$501,MATCH(ROW()-1,'Rekap Order'!$V$2:$V$501,0)),"")</f>
        <v/>
      </c>
    </row>
    <row r="252">
      <c r="A252" s="31">
        <f>IF($L252="","",ROW()-1)</f>
        <v/>
      </c>
      <c r="B252" s="31">
        <f>IF($L252="","",INDEX('Rekap Order'!$C$2:$C$501,MATCH(ROW()-1,'Rekap Order'!$V$2:$V$501,0)))</f>
        <v/>
      </c>
      <c r="C252" s="31">
        <f>IF($L252="","",INDEX('Rekap Order'!$D$2:$D$501,MATCH(ROW()-1,'Rekap Order'!$V$2:$V$501,0))&amp;"")</f>
        <v/>
      </c>
      <c r="D252" s="16">
        <f>IF($L252="","",SUMIF('Rekap Order'!$U$2:$U$501,$L252,'Rekap Order'!$G$2:$G$501))</f>
        <v/>
      </c>
      <c r="E252" s="17">
        <f>IF($L252="","",SUMIF('Rekap Order'!$U$2:$U$501,$L252,'Rekap Order'!$J$2:$J$501))</f>
        <v/>
      </c>
      <c r="F252" s="17">
        <f>IF($L252="","",SUMIF('Rekap Order'!$U$2:$U$501,$L252,'Rekap Order'!$K$2:$K$501))</f>
        <v/>
      </c>
      <c r="G252" s="17">
        <f>IF($L252="","",SUMIF('Rekap Order'!$U$2:$U$501,$L252,'Rekap Order'!$O$2:$O$501))</f>
        <v/>
      </c>
      <c r="H252" s="17">
        <f>IF($L252="","",SUMIF('Rekap Order'!$U$2:$U$501,$L252,'Rekap Order'!$R$2:$R$501))</f>
        <v/>
      </c>
      <c r="I252" s="17">
        <f>IF($L252="","",SUMIF('Rekap Order'!$U$2:$U$501,$L252,'Rekap Order'!$L$2:$L$501)+SUMIFS('Rekap Order'!$O$2:$O$501,'Rekap Order'!$U$2:$U$501,$L252,'Rekap Order'!$M$2:$M$501,"&lt;&gt;Lunas"))</f>
        <v/>
      </c>
      <c r="J252" s="31">
        <f>IF($L252="","",IF(I252&lt;=0,"Lunas",IF(F252&gt;0,"DP","Belum bayar")))</f>
        <v/>
      </c>
      <c r="K252" s="31">
        <f>IF($L252="","",IF(I252&lt;=0,"","Halo Kak "&amp;B252&amp;", pesanan jastip kamu sudah siap dikirim. Total pelunasan Rp"&amp;FIXED(I252,0)&amp;" (sisa harga barang + ongkir). Mohon transfer paling lambat "&amp;Trip!$B$7&amp;" hari dan kirim bukti transfernya ya. Terima kasih!"))</f>
        <v/>
      </c>
      <c r="L252" s="9">
        <f>IFERROR(INDEX('Rekap Order'!$U$2:$U$501,MATCH(ROW()-1,'Rekap Order'!$V$2:$V$501,0)),"")</f>
        <v/>
      </c>
    </row>
    <row r="253">
      <c r="A253" s="31">
        <f>IF($L253="","",ROW()-1)</f>
        <v/>
      </c>
      <c r="B253" s="31">
        <f>IF($L253="","",INDEX('Rekap Order'!$C$2:$C$501,MATCH(ROW()-1,'Rekap Order'!$V$2:$V$501,0)))</f>
        <v/>
      </c>
      <c r="C253" s="31">
        <f>IF($L253="","",INDEX('Rekap Order'!$D$2:$D$501,MATCH(ROW()-1,'Rekap Order'!$V$2:$V$501,0))&amp;"")</f>
        <v/>
      </c>
      <c r="D253" s="16">
        <f>IF($L253="","",SUMIF('Rekap Order'!$U$2:$U$501,$L253,'Rekap Order'!$G$2:$G$501))</f>
        <v/>
      </c>
      <c r="E253" s="17">
        <f>IF($L253="","",SUMIF('Rekap Order'!$U$2:$U$501,$L253,'Rekap Order'!$J$2:$J$501))</f>
        <v/>
      </c>
      <c r="F253" s="17">
        <f>IF($L253="","",SUMIF('Rekap Order'!$U$2:$U$501,$L253,'Rekap Order'!$K$2:$K$501))</f>
        <v/>
      </c>
      <c r="G253" s="17">
        <f>IF($L253="","",SUMIF('Rekap Order'!$U$2:$U$501,$L253,'Rekap Order'!$O$2:$O$501))</f>
        <v/>
      </c>
      <c r="H253" s="17">
        <f>IF($L253="","",SUMIF('Rekap Order'!$U$2:$U$501,$L253,'Rekap Order'!$R$2:$R$501))</f>
        <v/>
      </c>
      <c r="I253" s="17">
        <f>IF($L253="","",SUMIF('Rekap Order'!$U$2:$U$501,$L253,'Rekap Order'!$L$2:$L$501)+SUMIFS('Rekap Order'!$O$2:$O$501,'Rekap Order'!$U$2:$U$501,$L253,'Rekap Order'!$M$2:$M$501,"&lt;&gt;Lunas"))</f>
        <v/>
      </c>
      <c r="J253" s="31">
        <f>IF($L253="","",IF(I253&lt;=0,"Lunas",IF(F253&gt;0,"DP","Belum bayar")))</f>
        <v/>
      </c>
      <c r="K253" s="31">
        <f>IF($L253="","",IF(I253&lt;=0,"","Halo Kak "&amp;B253&amp;", pesanan jastip kamu sudah siap dikirim. Total pelunasan Rp"&amp;FIXED(I253,0)&amp;" (sisa harga barang + ongkir). Mohon transfer paling lambat "&amp;Trip!$B$7&amp;" hari dan kirim bukti transfernya ya. Terima kasih!"))</f>
        <v/>
      </c>
      <c r="L253" s="9">
        <f>IFERROR(INDEX('Rekap Order'!$U$2:$U$501,MATCH(ROW()-1,'Rekap Order'!$V$2:$V$501,0)),"")</f>
        <v/>
      </c>
    </row>
    <row r="254">
      <c r="A254" s="31">
        <f>IF($L254="","",ROW()-1)</f>
        <v/>
      </c>
      <c r="B254" s="31">
        <f>IF($L254="","",INDEX('Rekap Order'!$C$2:$C$501,MATCH(ROW()-1,'Rekap Order'!$V$2:$V$501,0)))</f>
        <v/>
      </c>
      <c r="C254" s="31">
        <f>IF($L254="","",INDEX('Rekap Order'!$D$2:$D$501,MATCH(ROW()-1,'Rekap Order'!$V$2:$V$501,0))&amp;"")</f>
        <v/>
      </c>
      <c r="D254" s="16">
        <f>IF($L254="","",SUMIF('Rekap Order'!$U$2:$U$501,$L254,'Rekap Order'!$G$2:$G$501))</f>
        <v/>
      </c>
      <c r="E254" s="17">
        <f>IF($L254="","",SUMIF('Rekap Order'!$U$2:$U$501,$L254,'Rekap Order'!$J$2:$J$501))</f>
        <v/>
      </c>
      <c r="F254" s="17">
        <f>IF($L254="","",SUMIF('Rekap Order'!$U$2:$U$501,$L254,'Rekap Order'!$K$2:$K$501))</f>
        <v/>
      </c>
      <c r="G254" s="17">
        <f>IF($L254="","",SUMIF('Rekap Order'!$U$2:$U$501,$L254,'Rekap Order'!$O$2:$O$501))</f>
        <v/>
      </c>
      <c r="H254" s="17">
        <f>IF($L254="","",SUMIF('Rekap Order'!$U$2:$U$501,$L254,'Rekap Order'!$R$2:$R$501))</f>
        <v/>
      </c>
      <c r="I254" s="17">
        <f>IF($L254="","",SUMIF('Rekap Order'!$U$2:$U$501,$L254,'Rekap Order'!$L$2:$L$501)+SUMIFS('Rekap Order'!$O$2:$O$501,'Rekap Order'!$U$2:$U$501,$L254,'Rekap Order'!$M$2:$M$501,"&lt;&gt;Lunas"))</f>
        <v/>
      </c>
      <c r="J254" s="31">
        <f>IF($L254="","",IF(I254&lt;=0,"Lunas",IF(F254&gt;0,"DP","Belum bayar")))</f>
        <v/>
      </c>
      <c r="K254" s="31">
        <f>IF($L254="","",IF(I254&lt;=0,"","Halo Kak "&amp;B254&amp;", pesanan jastip kamu sudah siap dikirim. Total pelunasan Rp"&amp;FIXED(I254,0)&amp;" (sisa harga barang + ongkir). Mohon transfer paling lambat "&amp;Trip!$B$7&amp;" hari dan kirim bukti transfernya ya. Terima kasih!"))</f>
        <v/>
      </c>
      <c r="L254" s="9">
        <f>IFERROR(INDEX('Rekap Order'!$U$2:$U$501,MATCH(ROW()-1,'Rekap Order'!$V$2:$V$501,0)),"")</f>
        <v/>
      </c>
    </row>
    <row r="255">
      <c r="A255" s="31">
        <f>IF($L255="","",ROW()-1)</f>
        <v/>
      </c>
      <c r="B255" s="31">
        <f>IF($L255="","",INDEX('Rekap Order'!$C$2:$C$501,MATCH(ROW()-1,'Rekap Order'!$V$2:$V$501,0)))</f>
        <v/>
      </c>
      <c r="C255" s="31">
        <f>IF($L255="","",INDEX('Rekap Order'!$D$2:$D$501,MATCH(ROW()-1,'Rekap Order'!$V$2:$V$501,0))&amp;"")</f>
        <v/>
      </c>
      <c r="D255" s="16">
        <f>IF($L255="","",SUMIF('Rekap Order'!$U$2:$U$501,$L255,'Rekap Order'!$G$2:$G$501))</f>
        <v/>
      </c>
      <c r="E255" s="17">
        <f>IF($L255="","",SUMIF('Rekap Order'!$U$2:$U$501,$L255,'Rekap Order'!$J$2:$J$501))</f>
        <v/>
      </c>
      <c r="F255" s="17">
        <f>IF($L255="","",SUMIF('Rekap Order'!$U$2:$U$501,$L255,'Rekap Order'!$K$2:$K$501))</f>
        <v/>
      </c>
      <c r="G255" s="17">
        <f>IF($L255="","",SUMIF('Rekap Order'!$U$2:$U$501,$L255,'Rekap Order'!$O$2:$O$501))</f>
        <v/>
      </c>
      <c r="H255" s="17">
        <f>IF($L255="","",SUMIF('Rekap Order'!$U$2:$U$501,$L255,'Rekap Order'!$R$2:$R$501))</f>
        <v/>
      </c>
      <c r="I255" s="17">
        <f>IF($L255="","",SUMIF('Rekap Order'!$U$2:$U$501,$L255,'Rekap Order'!$L$2:$L$501)+SUMIFS('Rekap Order'!$O$2:$O$501,'Rekap Order'!$U$2:$U$501,$L255,'Rekap Order'!$M$2:$M$501,"&lt;&gt;Lunas"))</f>
        <v/>
      </c>
      <c r="J255" s="31">
        <f>IF($L255="","",IF(I255&lt;=0,"Lunas",IF(F255&gt;0,"DP","Belum bayar")))</f>
        <v/>
      </c>
      <c r="K255" s="31">
        <f>IF($L255="","",IF(I255&lt;=0,"","Halo Kak "&amp;B255&amp;", pesanan jastip kamu sudah siap dikirim. Total pelunasan Rp"&amp;FIXED(I255,0)&amp;" (sisa harga barang + ongkir). Mohon transfer paling lambat "&amp;Trip!$B$7&amp;" hari dan kirim bukti transfernya ya. Terima kasih!"))</f>
        <v/>
      </c>
      <c r="L255" s="9">
        <f>IFERROR(INDEX('Rekap Order'!$U$2:$U$501,MATCH(ROW()-1,'Rekap Order'!$V$2:$V$501,0)),"")</f>
        <v/>
      </c>
    </row>
    <row r="256">
      <c r="A256" s="31">
        <f>IF($L256="","",ROW()-1)</f>
        <v/>
      </c>
      <c r="B256" s="31">
        <f>IF($L256="","",INDEX('Rekap Order'!$C$2:$C$501,MATCH(ROW()-1,'Rekap Order'!$V$2:$V$501,0)))</f>
        <v/>
      </c>
      <c r="C256" s="31">
        <f>IF($L256="","",INDEX('Rekap Order'!$D$2:$D$501,MATCH(ROW()-1,'Rekap Order'!$V$2:$V$501,0))&amp;"")</f>
        <v/>
      </c>
      <c r="D256" s="16">
        <f>IF($L256="","",SUMIF('Rekap Order'!$U$2:$U$501,$L256,'Rekap Order'!$G$2:$G$501))</f>
        <v/>
      </c>
      <c r="E256" s="17">
        <f>IF($L256="","",SUMIF('Rekap Order'!$U$2:$U$501,$L256,'Rekap Order'!$J$2:$J$501))</f>
        <v/>
      </c>
      <c r="F256" s="17">
        <f>IF($L256="","",SUMIF('Rekap Order'!$U$2:$U$501,$L256,'Rekap Order'!$K$2:$K$501))</f>
        <v/>
      </c>
      <c r="G256" s="17">
        <f>IF($L256="","",SUMIF('Rekap Order'!$U$2:$U$501,$L256,'Rekap Order'!$O$2:$O$501))</f>
        <v/>
      </c>
      <c r="H256" s="17">
        <f>IF($L256="","",SUMIF('Rekap Order'!$U$2:$U$501,$L256,'Rekap Order'!$R$2:$R$501))</f>
        <v/>
      </c>
      <c r="I256" s="17">
        <f>IF($L256="","",SUMIF('Rekap Order'!$U$2:$U$501,$L256,'Rekap Order'!$L$2:$L$501)+SUMIFS('Rekap Order'!$O$2:$O$501,'Rekap Order'!$U$2:$U$501,$L256,'Rekap Order'!$M$2:$M$501,"&lt;&gt;Lunas"))</f>
        <v/>
      </c>
      <c r="J256" s="31">
        <f>IF($L256="","",IF(I256&lt;=0,"Lunas",IF(F256&gt;0,"DP","Belum bayar")))</f>
        <v/>
      </c>
      <c r="K256" s="31">
        <f>IF($L256="","",IF(I256&lt;=0,"","Halo Kak "&amp;B256&amp;", pesanan jastip kamu sudah siap dikirim. Total pelunasan Rp"&amp;FIXED(I256,0)&amp;" (sisa harga barang + ongkir). Mohon transfer paling lambat "&amp;Trip!$B$7&amp;" hari dan kirim bukti transfernya ya. Terima kasih!"))</f>
        <v/>
      </c>
      <c r="L256" s="9">
        <f>IFERROR(INDEX('Rekap Order'!$U$2:$U$501,MATCH(ROW()-1,'Rekap Order'!$V$2:$V$501,0)),"")</f>
        <v/>
      </c>
    </row>
    <row r="257">
      <c r="A257" s="31">
        <f>IF($L257="","",ROW()-1)</f>
        <v/>
      </c>
      <c r="B257" s="31">
        <f>IF($L257="","",INDEX('Rekap Order'!$C$2:$C$501,MATCH(ROW()-1,'Rekap Order'!$V$2:$V$501,0)))</f>
        <v/>
      </c>
      <c r="C257" s="31">
        <f>IF($L257="","",INDEX('Rekap Order'!$D$2:$D$501,MATCH(ROW()-1,'Rekap Order'!$V$2:$V$501,0))&amp;"")</f>
        <v/>
      </c>
      <c r="D257" s="16">
        <f>IF($L257="","",SUMIF('Rekap Order'!$U$2:$U$501,$L257,'Rekap Order'!$G$2:$G$501))</f>
        <v/>
      </c>
      <c r="E257" s="17">
        <f>IF($L257="","",SUMIF('Rekap Order'!$U$2:$U$501,$L257,'Rekap Order'!$J$2:$J$501))</f>
        <v/>
      </c>
      <c r="F257" s="17">
        <f>IF($L257="","",SUMIF('Rekap Order'!$U$2:$U$501,$L257,'Rekap Order'!$K$2:$K$501))</f>
        <v/>
      </c>
      <c r="G257" s="17">
        <f>IF($L257="","",SUMIF('Rekap Order'!$U$2:$U$501,$L257,'Rekap Order'!$O$2:$O$501))</f>
        <v/>
      </c>
      <c r="H257" s="17">
        <f>IF($L257="","",SUMIF('Rekap Order'!$U$2:$U$501,$L257,'Rekap Order'!$R$2:$R$501))</f>
        <v/>
      </c>
      <c r="I257" s="17">
        <f>IF($L257="","",SUMIF('Rekap Order'!$U$2:$U$501,$L257,'Rekap Order'!$L$2:$L$501)+SUMIFS('Rekap Order'!$O$2:$O$501,'Rekap Order'!$U$2:$U$501,$L257,'Rekap Order'!$M$2:$M$501,"&lt;&gt;Lunas"))</f>
        <v/>
      </c>
      <c r="J257" s="31">
        <f>IF($L257="","",IF(I257&lt;=0,"Lunas",IF(F257&gt;0,"DP","Belum bayar")))</f>
        <v/>
      </c>
      <c r="K257" s="31">
        <f>IF($L257="","",IF(I257&lt;=0,"","Halo Kak "&amp;B257&amp;", pesanan jastip kamu sudah siap dikirim. Total pelunasan Rp"&amp;FIXED(I257,0)&amp;" (sisa harga barang + ongkir). Mohon transfer paling lambat "&amp;Trip!$B$7&amp;" hari dan kirim bukti transfernya ya. Terima kasih!"))</f>
        <v/>
      </c>
      <c r="L257" s="9">
        <f>IFERROR(INDEX('Rekap Order'!$U$2:$U$501,MATCH(ROW()-1,'Rekap Order'!$V$2:$V$501,0)),"")</f>
        <v/>
      </c>
    </row>
    <row r="258">
      <c r="A258" s="31">
        <f>IF($L258="","",ROW()-1)</f>
        <v/>
      </c>
      <c r="B258" s="31">
        <f>IF($L258="","",INDEX('Rekap Order'!$C$2:$C$501,MATCH(ROW()-1,'Rekap Order'!$V$2:$V$501,0)))</f>
        <v/>
      </c>
      <c r="C258" s="31">
        <f>IF($L258="","",INDEX('Rekap Order'!$D$2:$D$501,MATCH(ROW()-1,'Rekap Order'!$V$2:$V$501,0))&amp;"")</f>
        <v/>
      </c>
      <c r="D258" s="16">
        <f>IF($L258="","",SUMIF('Rekap Order'!$U$2:$U$501,$L258,'Rekap Order'!$G$2:$G$501))</f>
        <v/>
      </c>
      <c r="E258" s="17">
        <f>IF($L258="","",SUMIF('Rekap Order'!$U$2:$U$501,$L258,'Rekap Order'!$J$2:$J$501))</f>
        <v/>
      </c>
      <c r="F258" s="17">
        <f>IF($L258="","",SUMIF('Rekap Order'!$U$2:$U$501,$L258,'Rekap Order'!$K$2:$K$501))</f>
        <v/>
      </c>
      <c r="G258" s="17">
        <f>IF($L258="","",SUMIF('Rekap Order'!$U$2:$U$501,$L258,'Rekap Order'!$O$2:$O$501))</f>
        <v/>
      </c>
      <c r="H258" s="17">
        <f>IF($L258="","",SUMIF('Rekap Order'!$U$2:$U$501,$L258,'Rekap Order'!$R$2:$R$501))</f>
        <v/>
      </c>
      <c r="I258" s="17">
        <f>IF($L258="","",SUMIF('Rekap Order'!$U$2:$U$501,$L258,'Rekap Order'!$L$2:$L$501)+SUMIFS('Rekap Order'!$O$2:$O$501,'Rekap Order'!$U$2:$U$501,$L258,'Rekap Order'!$M$2:$M$501,"&lt;&gt;Lunas"))</f>
        <v/>
      </c>
      <c r="J258" s="31">
        <f>IF($L258="","",IF(I258&lt;=0,"Lunas",IF(F258&gt;0,"DP","Belum bayar")))</f>
        <v/>
      </c>
      <c r="K258" s="31">
        <f>IF($L258="","",IF(I258&lt;=0,"","Halo Kak "&amp;B258&amp;", pesanan jastip kamu sudah siap dikirim. Total pelunasan Rp"&amp;FIXED(I258,0)&amp;" (sisa harga barang + ongkir). Mohon transfer paling lambat "&amp;Trip!$B$7&amp;" hari dan kirim bukti transfernya ya. Terima kasih!"))</f>
        <v/>
      </c>
      <c r="L258" s="9">
        <f>IFERROR(INDEX('Rekap Order'!$U$2:$U$501,MATCH(ROW()-1,'Rekap Order'!$V$2:$V$501,0)),"")</f>
        <v/>
      </c>
    </row>
    <row r="259">
      <c r="A259" s="31">
        <f>IF($L259="","",ROW()-1)</f>
        <v/>
      </c>
      <c r="B259" s="31">
        <f>IF($L259="","",INDEX('Rekap Order'!$C$2:$C$501,MATCH(ROW()-1,'Rekap Order'!$V$2:$V$501,0)))</f>
        <v/>
      </c>
      <c r="C259" s="31">
        <f>IF($L259="","",INDEX('Rekap Order'!$D$2:$D$501,MATCH(ROW()-1,'Rekap Order'!$V$2:$V$501,0))&amp;"")</f>
        <v/>
      </c>
      <c r="D259" s="16">
        <f>IF($L259="","",SUMIF('Rekap Order'!$U$2:$U$501,$L259,'Rekap Order'!$G$2:$G$501))</f>
        <v/>
      </c>
      <c r="E259" s="17">
        <f>IF($L259="","",SUMIF('Rekap Order'!$U$2:$U$501,$L259,'Rekap Order'!$J$2:$J$501))</f>
        <v/>
      </c>
      <c r="F259" s="17">
        <f>IF($L259="","",SUMIF('Rekap Order'!$U$2:$U$501,$L259,'Rekap Order'!$K$2:$K$501))</f>
        <v/>
      </c>
      <c r="G259" s="17">
        <f>IF($L259="","",SUMIF('Rekap Order'!$U$2:$U$501,$L259,'Rekap Order'!$O$2:$O$501))</f>
        <v/>
      </c>
      <c r="H259" s="17">
        <f>IF($L259="","",SUMIF('Rekap Order'!$U$2:$U$501,$L259,'Rekap Order'!$R$2:$R$501))</f>
        <v/>
      </c>
      <c r="I259" s="17">
        <f>IF($L259="","",SUMIF('Rekap Order'!$U$2:$U$501,$L259,'Rekap Order'!$L$2:$L$501)+SUMIFS('Rekap Order'!$O$2:$O$501,'Rekap Order'!$U$2:$U$501,$L259,'Rekap Order'!$M$2:$M$501,"&lt;&gt;Lunas"))</f>
        <v/>
      </c>
      <c r="J259" s="31">
        <f>IF($L259="","",IF(I259&lt;=0,"Lunas",IF(F259&gt;0,"DP","Belum bayar")))</f>
        <v/>
      </c>
      <c r="K259" s="31">
        <f>IF($L259="","",IF(I259&lt;=0,"","Halo Kak "&amp;B259&amp;", pesanan jastip kamu sudah siap dikirim. Total pelunasan Rp"&amp;FIXED(I259,0)&amp;" (sisa harga barang + ongkir). Mohon transfer paling lambat "&amp;Trip!$B$7&amp;" hari dan kirim bukti transfernya ya. Terima kasih!"))</f>
        <v/>
      </c>
      <c r="L259" s="9">
        <f>IFERROR(INDEX('Rekap Order'!$U$2:$U$501,MATCH(ROW()-1,'Rekap Order'!$V$2:$V$501,0)),"")</f>
        <v/>
      </c>
    </row>
    <row r="260">
      <c r="A260" s="31">
        <f>IF($L260="","",ROW()-1)</f>
        <v/>
      </c>
      <c r="B260" s="31">
        <f>IF($L260="","",INDEX('Rekap Order'!$C$2:$C$501,MATCH(ROW()-1,'Rekap Order'!$V$2:$V$501,0)))</f>
        <v/>
      </c>
      <c r="C260" s="31">
        <f>IF($L260="","",INDEX('Rekap Order'!$D$2:$D$501,MATCH(ROW()-1,'Rekap Order'!$V$2:$V$501,0))&amp;"")</f>
        <v/>
      </c>
      <c r="D260" s="16">
        <f>IF($L260="","",SUMIF('Rekap Order'!$U$2:$U$501,$L260,'Rekap Order'!$G$2:$G$501))</f>
        <v/>
      </c>
      <c r="E260" s="17">
        <f>IF($L260="","",SUMIF('Rekap Order'!$U$2:$U$501,$L260,'Rekap Order'!$J$2:$J$501))</f>
        <v/>
      </c>
      <c r="F260" s="17">
        <f>IF($L260="","",SUMIF('Rekap Order'!$U$2:$U$501,$L260,'Rekap Order'!$K$2:$K$501))</f>
        <v/>
      </c>
      <c r="G260" s="17">
        <f>IF($L260="","",SUMIF('Rekap Order'!$U$2:$U$501,$L260,'Rekap Order'!$O$2:$O$501))</f>
        <v/>
      </c>
      <c r="H260" s="17">
        <f>IF($L260="","",SUMIF('Rekap Order'!$U$2:$U$501,$L260,'Rekap Order'!$R$2:$R$501))</f>
        <v/>
      </c>
      <c r="I260" s="17">
        <f>IF($L260="","",SUMIF('Rekap Order'!$U$2:$U$501,$L260,'Rekap Order'!$L$2:$L$501)+SUMIFS('Rekap Order'!$O$2:$O$501,'Rekap Order'!$U$2:$U$501,$L260,'Rekap Order'!$M$2:$M$501,"&lt;&gt;Lunas"))</f>
        <v/>
      </c>
      <c r="J260" s="31">
        <f>IF($L260="","",IF(I260&lt;=0,"Lunas",IF(F260&gt;0,"DP","Belum bayar")))</f>
        <v/>
      </c>
      <c r="K260" s="31">
        <f>IF($L260="","",IF(I260&lt;=0,"","Halo Kak "&amp;B260&amp;", pesanan jastip kamu sudah siap dikirim. Total pelunasan Rp"&amp;FIXED(I260,0)&amp;" (sisa harga barang + ongkir). Mohon transfer paling lambat "&amp;Trip!$B$7&amp;" hari dan kirim bukti transfernya ya. Terima kasih!"))</f>
        <v/>
      </c>
      <c r="L260" s="9">
        <f>IFERROR(INDEX('Rekap Order'!$U$2:$U$501,MATCH(ROW()-1,'Rekap Order'!$V$2:$V$501,0)),"")</f>
        <v/>
      </c>
    </row>
    <row r="261">
      <c r="A261" s="31">
        <f>IF($L261="","",ROW()-1)</f>
        <v/>
      </c>
      <c r="B261" s="31">
        <f>IF($L261="","",INDEX('Rekap Order'!$C$2:$C$501,MATCH(ROW()-1,'Rekap Order'!$V$2:$V$501,0)))</f>
        <v/>
      </c>
      <c r="C261" s="31">
        <f>IF($L261="","",INDEX('Rekap Order'!$D$2:$D$501,MATCH(ROW()-1,'Rekap Order'!$V$2:$V$501,0))&amp;"")</f>
        <v/>
      </c>
      <c r="D261" s="16">
        <f>IF($L261="","",SUMIF('Rekap Order'!$U$2:$U$501,$L261,'Rekap Order'!$G$2:$G$501))</f>
        <v/>
      </c>
      <c r="E261" s="17">
        <f>IF($L261="","",SUMIF('Rekap Order'!$U$2:$U$501,$L261,'Rekap Order'!$J$2:$J$501))</f>
        <v/>
      </c>
      <c r="F261" s="17">
        <f>IF($L261="","",SUMIF('Rekap Order'!$U$2:$U$501,$L261,'Rekap Order'!$K$2:$K$501))</f>
        <v/>
      </c>
      <c r="G261" s="17">
        <f>IF($L261="","",SUMIF('Rekap Order'!$U$2:$U$501,$L261,'Rekap Order'!$O$2:$O$501))</f>
        <v/>
      </c>
      <c r="H261" s="17">
        <f>IF($L261="","",SUMIF('Rekap Order'!$U$2:$U$501,$L261,'Rekap Order'!$R$2:$R$501))</f>
        <v/>
      </c>
      <c r="I261" s="17">
        <f>IF($L261="","",SUMIF('Rekap Order'!$U$2:$U$501,$L261,'Rekap Order'!$L$2:$L$501)+SUMIFS('Rekap Order'!$O$2:$O$501,'Rekap Order'!$U$2:$U$501,$L261,'Rekap Order'!$M$2:$M$501,"&lt;&gt;Lunas"))</f>
        <v/>
      </c>
      <c r="J261" s="31">
        <f>IF($L261="","",IF(I261&lt;=0,"Lunas",IF(F261&gt;0,"DP","Belum bayar")))</f>
        <v/>
      </c>
      <c r="K261" s="31">
        <f>IF($L261="","",IF(I261&lt;=0,"","Halo Kak "&amp;B261&amp;", pesanan jastip kamu sudah siap dikirim. Total pelunasan Rp"&amp;FIXED(I261,0)&amp;" (sisa harga barang + ongkir). Mohon transfer paling lambat "&amp;Trip!$B$7&amp;" hari dan kirim bukti transfernya ya. Terima kasih!"))</f>
        <v/>
      </c>
      <c r="L261" s="9">
        <f>IFERROR(INDEX('Rekap Order'!$U$2:$U$501,MATCH(ROW()-1,'Rekap Order'!$V$2:$V$501,0)),"")</f>
        <v/>
      </c>
    </row>
    <row r="262">
      <c r="A262" s="31">
        <f>IF($L262="","",ROW()-1)</f>
        <v/>
      </c>
      <c r="B262" s="31">
        <f>IF($L262="","",INDEX('Rekap Order'!$C$2:$C$501,MATCH(ROW()-1,'Rekap Order'!$V$2:$V$501,0)))</f>
        <v/>
      </c>
      <c r="C262" s="31">
        <f>IF($L262="","",INDEX('Rekap Order'!$D$2:$D$501,MATCH(ROW()-1,'Rekap Order'!$V$2:$V$501,0))&amp;"")</f>
        <v/>
      </c>
      <c r="D262" s="16">
        <f>IF($L262="","",SUMIF('Rekap Order'!$U$2:$U$501,$L262,'Rekap Order'!$G$2:$G$501))</f>
        <v/>
      </c>
      <c r="E262" s="17">
        <f>IF($L262="","",SUMIF('Rekap Order'!$U$2:$U$501,$L262,'Rekap Order'!$J$2:$J$501))</f>
        <v/>
      </c>
      <c r="F262" s="17">
        <f>IF($L262="","",SUMIF('Rekap Order'!$U$2:$U$501,$L262,'Rekap Order'!$K$2:$K$501))</f>
        <v/>
      </c>
      <c r="G262" s="17">
        <f>IF($L262="","",SUMIF('Rekap Order'!$U$2:$U$501,$L262,'Rekap Order'!$O$2:$O$501))</f>
        <v/>
      </c>
      <c r="H262" s="17">
        <f>IF($L262="","",SUMIF('Rekap Order'!$U$2:$U$501,$L262,'Rekap Order'!$R$2:$R$501))</f>
        <v/>
      </c>
      <c r="I262" s="17">
        <f>IF($L262="","",SUMIF('Rekap Order'!$U$2:$U$501,$L262,'Rekap Order'!$L$2:$L$501)+SUMIFS('Rekap Order'!$O$2:$O$501,'Rekap Order'!$U$2:$U$501,$L262,'Rekap Order'!$M$2:$M$501,"&lt;&gt;Lunas"))</f>
        <v/>
      </c>
      <c r="J262" s="31">
        <f>IF($L262="","",IF(I262&lt;=0,"Lunas",IF(F262&gt;0,"DP","Belum bayar")))</f>
        <v/>
      </c>
      <c r="K262" s="31">
        <f>IF($L262="","",IF(I262&lt;=0,"","Halo Kak "&amp;B262&amp;", pesanan jastip kamu sudah siap dikirim. Total pelunasan Rp"&amp;FIXED(I262,0)&amp;" (sisa harga barang + ongkir). Mohon transfer paling lambat "&amp;Trip!$B$7&amp;" hari dan kirim bukti transfernya ya. Terima kasih!"))</f>
        <v/>
      </c>
      <c r="L262" s="9">
        <f>IFERROR(INDEX('Rekap Order'!$U$2:$U$501,MATCH(ROW()-1,'Rekap Order'!$V$2:$V$501,0)),"")</f>
        <v/>
      </c>
    </row>
    <row r="263">
      <c r="A263" s="31">
        <f>IF($L263="","",ROW()-1)</f>
        <v/>
      </c>
      <c r="B263" s="31">
        <f>IF($L263="","",INDEX('Rekap Order'!$C$2:$C$501,MATCH(ROW()-1,'Rekap Order'!$V$2:$V$501,0)))</f>
        <v/>
      </c>
      <c r="C263" s="31">
        <f>IF($L263="","",INDEX('Rekap Order'!$D$2:$D$501,MATCH(ROW()-1,'Rekap Order'!$V$2:$V$501,0))&amp;"")</f>
        <v/>
      </c>
      <c r="D263" s="16">
        <f>IF($L263="","",SUMIF('Rekap Order'!$U$2:$U$501,$L263,'Rekap Order'!$G$2:$G$501))</f>
        <v/>
      </c>
      <c r="E263" s="17">
        <f>IF($L263="","",SUMIF('Rekap Order'!$U$2:$U$501,$L263,'Rekap Order'!$J$2:$J$501))</f>
        <v/>
      </c>
      <c r="F263" s="17">
        <f>IF($L263="","",SUMIF('Rekap Order'!$U$2:$U$501,$L263,'Rekap Order'!$K$2:$K$501))</f>
        <v/>
      </c>
      <c r="G263" s="17">
        <f>IF($L263="","",SUMIF('Rekap Order'!$U$2:$U$501,$L263,'Rekap Order'!$O$2:$O$501))</f>
        <v/>
      </c>
      <c r="H263" s="17">
        <f>IF($L263="","",SUMIF('Rekap Order'!$U$2:$U$501,$L263,'Rekap Order'!$R$2:$R$501))</f>
        <v/>
      </c>
      <c r="I263" s="17">
        <f>IF($L263="","",SUMIF('Rekap Order'!$U$2:$U$501,$L263,'Rekap Order'!$L$2:$L$501)+SUMIFS('Rekap Order'!$O$2:$O$501,'Rekap Order'!$U$2:$U$501,$L263,'Rekap Order'!$M$2:$M$501,"&lt;&gt;Lunas"))</f>
        <v/>
      </c>
      <c r="J263" s="31">
        <f>IF($L263="","",IF(I263&lt;=0,"Lunas",IF(F263&gt;0,"DP","Belum bayar")))</f>
        <v/>
      </c>
      <c r="K263" s="31">
        <f>IF($L263="","",IF(I263&lt;=0,"","Halo Kak "&amp;B263&amp;", pesanan jastip kamu sudah siap dikirim. Total pelunasan Rp"&amp;FIXED(I263,0)&amp;" (sisa harga barang + ongkir). Mohon transfer paling lambat "&amp;Trip!$B$7&amp;" hari dan kirim bukti transfernya ya. Terima kasih!"))</f>
        <v/>
      </c>
      <c r="L263" s="9">
        <f>IFERROR(INDEX('Rekap Order'!$U$2:$U$501,MATCH(ROW()-1,'Rekap Order'!$V$2:$V$501,0)),"")</f>
        <v/>
      </c>
    </row>
    <row r="264">
      <c r="A264" s="31">
        <f>IF($L264="","",ROW()-1)</f>
        <v/>
      </c>
      <c r="B264" s="31">
        <f>IF($L264="","",INDEX('Rekap Order'!$C$2:$C$501,MATCH(ROW()-1,'Rekap Order'!$V$2:$V$501,0)))</f>
        <v/>
      </c>
      <c r="C264" s="31">
        <f>IF($L264="","",INDEX('Rekap Order'!$D$2:$D$501,MATCH(ROW()-1,'Rekap Order'!$V$2:$V$501,0))&amp;"")</f>
        <v/>
      </c>
      <c r="D264" s="16">
        <f>IF($L264="","",SUMIF('Rekap Order'!$U$2:$U$501,$L264,'Rekap Order'!$G$2:$G$501))</f>
        <v/>
      </c>
      <c r="E264" s="17">
        <f>IF($L264="","",SUMIF('Rekap Order'!$U$2:$U$501,$L264,'Rekap Order'!$J$2:$J$501))</f>
        <v/>
      </c>
      <c r="F264" s="17">
        <f>IF($L264="","",SUMIF('Rekap Order'!$U$2:$U$501,$L264,'Rekap Order'!$K$2:$K$501))</f>
        <v/>
      </c>
      <c r="G264" s="17">
        <f>IF($L264="","",SUMIF('Rekap Order'!$U$2:$U$501,$L264,'Rekap Order'!$O$2:$O$501))</f>
        <v/>
      </c>
      <c r="H264" s="17">
        <f>IF($L264="","",SUMIF('Rekap Order'!$U$2:$U$501,$L264,'Rekap Order'!$R$2:$R$501))</f>
        <v/>
      </c>
      <c r="I264" s="17">
        <f>IF($L264="","",SUMIF('Rekap Order'!$U$2:$U$501,$L264,'Rekap Order'!$L$2:$L$501)+SUMIFS('Rekap Order'!$O$2:$O$501,'Rekap Order'!$U$2:$U$501,$L264,'Rekap Order'!$M$2:$M$501,"&lt;&gt;Lunas"))</f>
        <v/>
      </c>
      <c r="J264" s="31">
        <f>IF($L264="","",IF(I264&lt;=0,"Lunas",IF(F264&gt;0,"DP","Belum bayar")))</f>
        <v/>
      </c>
      <c r="K264" s="31">
        <f>IF($L264="","",IF(I264&lt;=0,"","Halo Kak "&amp;B264&amp;", pesanan jastip kamu sudah siap dikirim. Total pelunasan Rp"&amp;FIXED(I264,0)&amp;" (sisa harga barang + ongkir). Mohon transfer paling lambat "&amp;Trip!$B$7&amp;" hari dan kirim bukti transfernya ya. Terima kasih!"))</f>
        <v/>
      </c>
      <c r="L264" s="9">
        <f>IFERROR(INDEX('Rekap Order'!$U$2:$U$501,MATCH(ROW()-1,'Rekap Order'!$V$2:$V$501,0)),"")</f>
        <v/>
      </c>
    </row>
    <row r="265">
      <c r="A265" s="31">
        <f>IF($L265="","",ROW()-1)</f>
        <v/>
      </c>
      <c r="B265" s="31">
        <f>IF($L265="","",INDEX('Rekap Order'!$C$2:$C$501,MATCH(ROW()-1,'Rekap Order'!$V$2:$V$501,0)))</f>
        <v/>
      </c>
      <c r="C265" s="31">
        <f>IF($L265="","",INDEX('Rekap Order'!$D$2:$D$501,MATCH(ROW()-1,'Rekap Order'!$V$2:$V$501,0))&amp;"")</f>
        <v/>
      </c>
      <c r="D265" s="16">
        <f>IF($L265="","",SUMIF('Rekap Order'!$U$2:$U$501,$L265,'Rekap Order'!$G$2:$G$501))</f>
        <v/>
      </c>
      <c r="E265" s="17">
        <f>IF($L265="","",SUMIF('Rekap Order'!$U$2:$U$501,$L265,'Rekap Order'!$J$2:$J$501))</f>
        <v/>
      </c>
      <c r="F265" s="17">
        <f>IF($L265="","",SUMIF('Rekap Order'!$U$2:$U$501,$L265,'Rekap Order'!$K$2:$K$501))</f>
        <v/>
      </c>
      <c r="G265" s="17">
        <f>IF($L265="","",SUMIF('Rekap Order'!$U$2:$U$501,$L265,'Rekap Order'!$O$2:$O$501))</f>
        <v/>
      </c>
      <c r="H265" s="17">
        <f>IF($L265="","",SUMIF('Rekap Order'!$U$2:$U$501,$L265,'Rekap Order'!$R$2:$R$501))</f>
        <v/>
      </c>
      <c r="I265" s="17">
        <f>IF($L265="","",SUMIF('Rekap Order'!$U$2:$U$501,$L265,'Rekap Order'!$L$2:$L$501)+SUMIFS('Rekap Order'!$O$2:$O$501,'Rekap Order'!$U$2:$U$501,$L265,'Rekap Order'!$M$2:$M$501,"&lt;&gt;Lunas"))</f>
        <v/>
      </c>
      <c r="J265" s="31">
        <f>IF($L265="","",IF(I265&lt;=0,"Lunas",IF(F265&gt;0,"DP","Belum bayar")))</f>
        <v/>
      </c>
      <c r="K265" s="31">
        <f>IF($L265="","",IF(I265&lt;=0,"","Halo Kak "&amp;B265&amp;", pesanan jastip kamu sudah siap dikirim. Total pelunasan Rp"&amp;FIXED(I265,0)&amp;" (sisa harga barang + ongkir). Mohon transfer paling lambat "&amp;Trip!$B$7&amp;" hari dan kirim bukti transfernya ya. Terima kasih!"))</f>
        <v/>
      </c>
      <c r="L265" s="9">
        <f>IFERROR(INDEX('Rekap Order'!$U$2:$U$501,MATCH(ROW()-1,'Rekap Order'!$V$2:$V$501,0)),"")</f>
        <v/>
      </c>
    </row>
    <row r="266">
      <c r="A266" s="31">
        <f>IF($L266="","",ROW()-1)</f>
        <v/>
      </c>
      <c r="B266" s="31">
        <f>IF($L266="","",INDEX('Rekap Order'!$C$2:$C$501,MATCH(ROW()-1,'Rekap Order'!$V$2:$V$501,0)))</f>
        <v/>
      </c>
      <c r="C266" s="31">
        <f>IF($L266="","",INDEX('Rekap Order'!$D$2:$D$501,MATCH(ROW()-1,'Rekap Order'!$V$2:$V$501,0))&amp;"")</f>
        <v/>
      </c>
      <c r="D266" s="16">
        <f>IF($L266="","",SUMIF('Rekap Order'!$U$2:$U$501,$L266,'Rekap Order'!$G$2:$G$501))</f>
        <v/>
      </c>
      <c r="E266" s="17">
        <f>IF($L266="","",SUMIF('Rekap Order'!$U$2:$U$501,$L266,'Rekap Order'!$J$2:$J$501))</f>
        <v/>
      </c>
      <c r="F266" s="17">
        <f>IF($L266="","",SUMIF('Rekap Order'!$U$2:$U$501,$L266,'Rekap Order'!$K$2:$K$501))</f>
        <v/>
      </c>
      <c r="G266" s="17">
        <f>IF($L266="","",SUMIF('Rekap Order'!$U$2:$U$501,$L266,'Rekap Order'!$O$2:$O$501))</f>
        <v/>
      </c>
      <c r="H266" s="17">
        <f>IF($L266="","",SUMIF('Rekap Order'!$U$2:$U$501,$L266,'Rekap Order'!$R$2:$R$501))</f>
        <v/>
      </c>
      <c r="I266" s="17">
        <f>IF($L266="","",SUMIF('Rekap Order'!$U$2:$U$501,$L266,'Rekap Order'!$L$2:$L$501)+SUMIFS('Rekap Order'!$O$2:$O$501,'Rekap Order'!$U$2:$U$501,$L266,'Rekap Order'!$M$2:$M$501,"&lt;&gt;Lunas"))</f>
        <v/>
      </c>
      <c r="J266" s="31">
        <f>IF($L266="","",IF(I266&lt;=0,"Lunas",IF(F266&gt;0,"DP","Belum bayar")))</f>
        <v/>
      </c>
      <c r="K266" s="31">
        <f>IF($L266="","",IF(I266&lt;=0,"","Halo Kak "&amp;B266&amp;", pesanan jastip kamu sudah siap dikirim. Total pelunasan Rp"&amp;FIXED(I266,0)&amp;" (sisa harga barang + ongkir). Mohon transfer paling lambat "&amp;Trip!$B$7&amp;" hari dan kirim bukti transfernya ya. Terima kasih!"))</f>
        <v/>
      </c>
      <c r="L266" s="9">
        <f>IFERROR(INDEX('Rekap Order'!$U$2:$U$501,MATCH(ROW()-1,'Rekap Order'!$V$2:$V$501,0)),"")</f>
        <v/>
      </c>
    </row>
    <row r="267">
      <c r="A267" s="31">
        <f>IF($L267="","",ROW()-1)</f>
        <v/>
      </c>
      <c r="B267" s="31">
        <f>IF($L267="","",INDEX('Rekap Order'!$C$2:$C$501,MATCH(ROW()-1,'Rekap Order'!$V$2:$V$501,0)))</f>
        <v/>
      </c>
      <c r="C267" s="31">
        <f>IF($L267="","",INDEX('Rekap Order'!$D$2:$D$501,MATCH(ROW()-1,'Rekap Order'!$V$2:$V$501,0))&amp;"")</f>
        <v/>
      </c>
      <c r="D267" s="16">
        <f>IF($L267="","",SUMIF('Rekap Order'!$U$2:$U$501,$L267,'Rekap Order'!$G$2:$G$501))</f>
        <v/>
      </c>
      <c r="E267" s="17">
        <f>IF($L267="","",SUMIF('Rekap Order'!$U$2:$U$501,$L267,'Rekap Order'!$J$2:$J$501))</f>
        <v/>
      </c>
      <c r="F267" s="17">
        <f>IF($L267="","",SUMIF('Rekap Order'!$U$2:$U$501,$L267,'Rekap Order'!$K$2:$K$501))</f>
        <v/>
      </c>
      <c r="G267" s="17">
        <f>IF($L267="","",SUMIF('Rekap Order'!$U$2:$U$501,$L267,'Rekap Order'!$O$2:$O$501))</f>
        <v/>
      </c>
      <c r="H267" s="17">
        <f>IF($L267="","",SUMIF('Rekap Order'!$U$2:$U$501,$L267,'Rekap Order'!$R$2:$R$501))</f>
        <v/>
      </c>
      <c r="I267" s="17">
        <f>IF($L267="","",SUMIF('Rekap Order'!$U$2:$U$501,$L267,'Rekap Order'!$L$2:$L$501)+SUMIFS('Rekap Order'!$O$2:$O$501,'Rekap Order'!$U$2:$U$501,$L267,'Rekap Order'!$M$2:$M$501,"&lt;&gt;Lunas"))</f>
        <v/>
      </c>
      <c r="J267" s="31">
        <f>IF($L267="","",IF(I267&lt;=0,"Lunas",IF(F267&gt;0,"DP","Belum bayar")))</f>
        <v/>
      </c>
      <c r="K267" s="31">
        <f>IF($L267="","",IF(I267&lt;=0,"","Halo Kak "&amp;B267&amp;", pesanan jastip kamu sudah siap dikirim. Total pelunasan Rp"&amp;FIXED(I267,0)&amp;" (sisa harga barang + ongkir). Mohon transfer paling lambat "&amp;Trip!$B$7&amp;" hari dan kirim bukti transfernya ya. Terima kasih!"))</f>
        <v/>
      </c>
      <c r="L267" s="9">
        <f>IFERROR(INDEX('Rekap Order'!$U$2:$U$501,MATCH(ROW()-1,'Rekap Order'!$V$2:$V$501,0)),"")</f>
        <v/>
      </c>
    </row>
    <row r="268">
      <c r="A268" s="31">
        <f>IF($L268="","",ROW()-1)</f>
        <v/>
      </c>
      <c r="B268" s="31">
        <f>IF($L268="","",INDEX('Rekap Order'!$C$2:$C$501,MATCH(ROW()-1,'Rekap Order'!$V$2:$V$501,0)))</f>
        <v/>
      </c>
      <c r="C268" s="31">
        <f>IF($L268="","",INDEX('Rekap Order'!$D$2:$D$501,MATCH(ROW()-1,'Rekap Order'!$V$2:$V$501,0))&amp;"")</f>
        <v/>
      </c>
      <c r="D268" s="16">
        <f>IF($L268="","",SUMIF('Rekap Order'!$U$2:$U$501,$L268,'Rekap Order'!$G$2:$G$501))</f>
        <v/>
      </c>
      <c r="E268" s="17">
        <f>IF($L268="","",SUMIF('Rekap Order'!$U$2:$U$501,$L268,'Rekap Order'!$J$2:$J$501))</f>
        <v/>
      </c>
      <c r="F268" s="17">
        <f>IF($L268="","",SUMIF('Rekap Order'!$U$2:$U$501,$L268,'Rekap Order'!$K$2:$K$501))</f>
        <v/>
      </c>
      <c r="G268" s="17">
        <f>IF($L268="","",SUMIF('Rekap Order'!$U$2:$U$501,$L268,'Rekap Order'!$O$2:$O$501))</f>
        <v/>
      </c>
      <c r="H268" s="17">
        <f>IF($L268="","",SUMIF('Rekap Order'!$U$2:$U$501,$L268,'Rekap Order'!$R$2:$R$501))</f>
        <v/>
      </c>
      <c r="I268" s="17">
        <f>IF($L268="","",SUMIF('Rekap Order'!$U$2:$U$501,$L268,'Rekap Order'!$L$2:$L$501)+SUMIFS('Rekap Order'!$O$2:$O$501,'Rekap Order'!$U$2:$U$501,$L268,'Rekap Order'!$M$2:$M$501,"&lt;&gt;Lunas"))</f>
        <v/>
      </c>
      <c r="J268" s="31">
        <f>IF($L268="","",IF(I268&lt;=0,"Lunas",IF(F268&gt;0,"DP","Belum bayar")))</f>
        <v/>
      </c>
      <c r="K268" s="31">
        <f>IF($L268="","",IF(I268&lt;=0,"","Halo Kak "&amp;B268&amp;", pesanan jastip kamu sudah siap dikirim. Total pelunasan Rp"&amp;FIXED(I268,0)&amp;" (sisa harga barang + ongkir). Mohon transfer paling lambat "&amp;Trip!$B$7&amp;" hari dan kirim bukti transfernya ya. Terima kasih!"))</f>
        <v/>
      </c>
      <c r="L268" s="9">
        <f>IFERROR(INDEX('Rekap Order'!$U$2:$U$501,MATCH(ROW()-1,'Rekap Order'!$V$2:$V$501,0)),"")</f>
        <v/>
      </c>
    </row>
    <row r="269">
      <c r="A269" s="31">
        <f>IF($L269="","",ROW()-1)</f>
        <v/>
      </c>
      <c r="B269" s="31">
        <f>IF($L269="","",INDEX('Rekap Order'!$C$2:$C$501,MATCH(ROW()-1,'Rekap Order'!$V$2:$V$501,0)))</f>
        <v/>
      </c>
      <c r="C269" s="31">
        <f>IF($L269="","",INDEX('Rekap Order'!$D$2:$D$501,MATCH(ROW()-1,'Rekap Order'!$V$2:$V$501,0))&amp;"")</f>
        <v/>
      </c>
      <c r="D269" s="16">
        <f>IF($L269="","",SUMIF('Rekap Order'!$U$2:$U$501,$L269,'Rekap Order'!$G$2:$G$501))</f>
        <v/>
      </c>
      <c r="E269" s="17">
        <f>IF($L269="","",SUMIF('Rekap Order'!$U$2:$U$501,$L269,'Rekap Order'!$J$2:$J$501))</f>
        <v/>
      </c>
      <c r="F269" s="17">
        <f>IF($L269="","",SUMIF('Rekap Order'!$U$2:$U$501,$L269,'Rekap Order'!$K$2:$K$501))</f>
        <v/>
      </c>
      <c r="G269" s="17">
        <f>IF($L269="","",SUMIF('Rekap Order'!$U$2:$U$501,$L269,'Rekap Order'!$O$2:$O$501))</f>
        <v/>
      </c>
      <c r="H269" s="17">
        <f>IF($L269="","",SUMIF('Rekap Order'!$U$2:$U$501,$L269,'Rekap Order'!$R$2:$R$501))</f>
        <v/>
      </c>
      <c r="I269" s="17">
        <f>IF($L269="","",SUMIF('Rekap Order'!$U$2:$U$501,$L269,'Rekap Order'!$L$2:$L$501)+SUMIFS('Rekap Order'!$O$2:$O$501,'Rekap Order'!$U$2:$U$501,$L269,'Rekap Order'!$M$2:$M$501,"&lt;&gt;Lunas"))</f>
        <v/>
      </c>
      <c r="J269" s="31">
        <f>IF($L269="","",IF(I269&lt;=0,"Lunas",IF(F269&gt;0,"DP","Belum bayar")))</f>
        <v/>
      </c>
      <c r="K269" s="31">
        <f>IF($L269="","",IF(I269&lt;=0,"","Halo Kak "&amp;B269&amp;", pesanan jastip kamu sudah siap dikirim. Total pelunasan Rp"&amp;FIXED(I269,0)&amp;" (sisa harga barang + ongkir). Mohon transfer paling lambat "&amp;Trip!$B$7&amp;" hari dan kirim bukti transfernya ya. Terima kasih!"))</f>
        <v/>
      </c>
      <c r="L269" s="9">
        <f>IFERROR(INDEX('Rekap Order'!$U$2:$U$501,MATCH(ROW()-1,'Rekap Order'!$V$2:$V$501,0)),"")</f>
        <v/>
      </c>
    </row>
    <row r="270">
      <c r="A270" s="31">
        <f>IF($L270="","",ROW()-1)</f>
        <v/>
      </c>
      <c r="B270" s="31">
        <f>IF($L270="","",INDEX('Rekap Order'!$C$2:$C$501,MATCH(ROW()-1,'Rekap Order'!$V$2:$V$501,0)))</f>
        <v/>
      </c>
      <c r="C270" s="31">
        <f>IF($L270="","",INDEX('Rekap Order'!$D$2:$D$501,MATCH(ROW()-1,'Rekap Order'!$V$2:$V$501,0))&amp;"")</f>
        <v/>
      </c>
      <c r="D270" s="16">
        <f>IF($L270="","",SUMIF('Rekap Order'!$U$2:$U$501,$L270,'Rekap Order'!$G$2:$G$501))</f>
        <v/>
      </c>
      <c r="E270" s="17">
        <f>IF($L270="","",SUMIF('Rekap Order'!$U$2:$U$501,$L270,'Rekap Order'!$J$2:$J$501))</f>
        <v/>
      </c>
      <c r="F270" s="17">
        <f>IF($L270="","",SUMIF('Rekap Order'!$U$2:$U$501,$L270,'Rekap Order'!$K$2:$K$501))</f>
        <v/>
      </c>
      <c r="G270" s="17">
        <f>IF($L270="","",SUMIF('Rekap Order'!$U$2:$U$501,$L270,'Rekap Order'!$O$2:$O$501))</f>
        <v/>
      </c>
      <c r="H270" s="17">
        <f>IF($L270="","",SUMIF('Rekap Order'!$U$2:$U$501,$L270,'Rekap Order'!$R$2:$R$501))</f>
        <v/>
      </c>
      <c r="I270" s="17">
        <f>IF($L270="","",SUMIF('Rekap Order'!$U$2:$U$501,$L270,'Rekap Order'!$L$2:$L$501)+SUMIFS('Rekap Order'!$O$2:$O$501,'Rekap Order'!$U$2:$U$501,$L270,'Rekap Order'!$M$2:$M$501,"&lt;&gt;Lunas"))</f>
        <v/>
      </c>
      <c r="J270" s="31">
        <f>IF($L270="","",IF(I270&lt;=0,"Lunas",IF(F270&gt;0,"DP","Belum bayar")))</f>
        <v/>
      </c>
      <c r="K270" s="31">
        <f>IF($L270="","",IF(I270&lt;=0,"","Halo Kak "&amp;B270&amp;", pesanan jastip kamu sudah siap dikirim. Total pelunasan Rp"&amp;FIXED(I270,0)&amp;" (sisa harga barang + ongkir). Mohon transfer paling lambat "&amp;Trip!$B$7&amp;" hari dan kirim bukti transfernya ya. Terima kasih!"))</f>
        <v/>
      </c>
      <c r="L270" s="9">
        <f>IFERROR(INDEX('Rekap Order'!$U$2:$U$501,MATCH(ROW()-1,'Rekap Order'!$V$2:$V$501,0)),"")</f>
        <v/>
      </c>
    </row>
    <row r="271">
      <c r="A271" s="31">
        <f>IF($L271="","",ROW()-1)</f>
        <v/>
      </c>
      <c r="B271" s="31">
        <f>IF($L271="","",INDEX('Rekap Order'!$C$2:$C$501,MATCH(ROW()-1,'Rekap Order'!$V$2:$V$501,0)))</f>
        <v/>
      </c>
      <c r="C271" s="31">
        <f>IF($L271="","",INDEX('Rekap Order'!$D$2:$D$501,MATCH(ROW()-1,'Rekap Order'!$V$2:$V$501,0))&amp;"")</f>
        <v/>
      </c>
      <c r="D271" s="16">
        <f>IF($L271="","",SUMIF('Rekap Order'!$U$2:$U$501,$L271,'Rekap Order'!$G$2:$G$501))</f>
        <v/>
      </c>
      <c r="E271" s="17">
        <f>IF($L271="","",SUMIF('Rekap Order'!$U$2:$U$501,$L271,'Rekap Order'!$J$2:$J$501))</f>
        <v/>
      </c>
      <c r="F271" s="17">
        <f>IF($L271="","",SUMIF('Rekap Order'!$U$2:$U$501,$L271,'Rekap Order'!$K$2:$K$501))</f>
        <v/>
      </c>
      <c r="G271" s="17">
        <f>IF($L271="","",SUMIF('Rekap Order'!$U$2:$U$501,$L271,'Rekap Order'!$O$2:$O$501))</f>
        <v/>
      </c>
      <c r="H271" s="17">
        <f>IF($L271="","",SUMIF('Rekap Order'!$U$2:$U$501,$L271,'Rekap Order'!$R$2:$R$501))</f>
        <v/>
      </c>
      <c r="I271" s="17">
        <f>IF($L271="","",SUMIF('Rekap Order'!$U$2:$U$501,$L271,'Rekap Order'!$L$2:$L$501)+SUMIFS('Rekap Order'!$O$2:$O$501,'Rekap Order'!$U$2:$U$501,$L271,'Rekap Order'!$M$2:$M$501,"&lt;&gt;Lunas"))</f>
        <v/>
      </c>
      <c r="J271" s="31">
        <f>IF($L271="","",IF(I271&lt;=0,"Lunas",IF(F271&gt;0,"DP","Belum bayar")))</f>
        <v/>
      </c>
      <c r="K271" s="31">
        <f>IF($L271="","",IF(I271&lt;=0,"","Halo Kak "&amp;B271&amp;", pesanan jastip kamu sudah siap dikirim. Total pelunasan Rp"&amp;FIXED(I271,0)&amp;" (sisa harga barang + ongkir). Mohon transfer paling lambat "&amp;Trip!$B$7&amp;" hari dan kirim bukti transfernya ya. Terima kasih!"))</f>
        <v/>
      </c>
      <c r="L271" s="9">
        <f>IFERROR(INDEX('Rekap Order'!$U$2:$U$501,MATCH(ROW()-1,'Rekap Order'!$V$2:$V$501,0)),"")</f>
        <v/>
      </c>
    </row>
    <row r="272">
      <c r="A272" s="31">
        <f>IF($L272="","",ROW()-1)</f>
        <v/>
      </c>
      <c r="B272" s="31">
        <f>IF($L272="","",INDEX('Rekap Order'!$C$2:$C$501,MATCH(ROW()-1,'Rekap Order'!$V$2:$V$501,0)))</f>
        <v/>
      </c>
      <c r="C272" s="31">
        <f>IF($L272="","",INDEX('Rekap Order'!$D$2:$D$501,MATCH(ROW()-1,'Rekap Order'!$V$2:$V$501,0))&amp;"")</f>
        <v/>
      </c>
      <c r="D272" s="16">
        <f>IF($L272="","",SUMIF('Rekap Order'!$U$2:$U$501,$L272,'Rekap Order'!$G$2:$G$501))</f>
        <v/>
      </c>
      <c r="E272" s="17">
        <f>IF($L272="","",SUMIF('Rekap Order'!$U$2:$U$501,$L272,'Rekap Order'!$J$2:$J$501))</f>
        <v/>
      </c>
      <c r="F272" s="17">
        <f>IF($L272="","",SUMIF('Rekap Order'!$U$2:$U$501,$L272,'Rekap Order'!$K$2:$K$501))</f>
        <v/>
      </c>
      <c r="G272" s="17">
        <f>IF($L272="","",SUMIF('Rekap Order'!$U$2:$U$501,$L272,'Rekap Order'!$O$2:$O$501))</f>
        <v/>
      </c>
      <c r="H272" s="17">
        <f>IF($L272="","",SUMIF('Rekap Order'!$U$2:$U$501,$L272,'Rekap Order'!$R$2:$R$501))</f>
        <v/>
      </c>
      <c r="I272" s="17">
        <f>IF($L272="","",SUMIF('Rekap Order'!$U$2:$U$501,$L272,'Rekap Order'!$L$2:$L$501)+SUMIFS('Rekap Order'!$O$2:$O$501,'Rekap Order'!$U$2:$U$501,$L272,'Rekap Order'!$M$2:$M$501,"&lt;&gt;Lunas"))</f>
        <v/>
      </c>
      <c r="J272" s="31">
        <f>IF($L272="","",IF(I272&lt;=0,"Lunas",IF(F272&gt;0,"DP","Belum bayar")))</f>
        <v/>
      </c>
      <c r="K272" s="31">
        <f>IF($L272="","",IF(I272&lt;=0,"","Halo Kak "&amp;B272&amp;", pesanan jastip kamu sudah siap dikirim. Total pelunasan Rp"&amp;FIXED(I272,0)&amp;" (sisa harga barang + ongkir). Mohon transfer paling lambat "&amp;Trip!$B$7&amp;" hari dan kirim bukti transfernya ya. Terima kasih!"))</f>
        <v/>
      </c>
      <c r="L272" s="9">
        <f>IFERROR(INDEX('Rekap Order'!$U$2:$U$501,MATCH(ROW()-1,'Rekap Order'!$V$2:$V$501,0)),"")</f>
        <v/>
      </c>
    </row>
    <row r="273">
      <c r="A273" s="31">
        <f>IF($L273="","",ROW()-1)</f>
        <v/>
      </c>
      <c r="B273" s="31">
        <f>IF($L273="","",INDEX('Rekap Order'!$C$2:$C$501,MATCH(ROW()-1,'Rekap Order'!$V$2:$V$501,0)))</f>
        <v/>
      </c>
      <c r="C273" s="31">
        <f>IF($L273="","",INDEX('Rekap Order'!$D$2:$D$501,MATCH(ROW()-1,'Rekap Order'!$V$2:$V$501,0))&amp;"")</f>
        <v/>
      </c>
      <c r="D273" s="16">
        <f>IF($L273="","",SUMIF('Rekap Order'!$U$2:$U$501,$L273,'Rekap Order'!$G$2:$G$501))</f>
        <v/>
      </c>
      <c r="E273" s="17">
        <f>IF($L273="","",SUMIF('Rekap Order'!$U$2:$U$501,$L273,'Rekap Order'!$J$2:$J$501))</f>
        <v/>
      </c>
      <c r="F273" s="17">
        <f>IF($L273="","",SUMIF('Rekap Order'!$U$2:$U$501,$L273,'Rekap Order'!$K$2:$K$501))</f>
        <v/>
      </c>
      <c r="G273" s="17">
        <f>IF($L273="","",SUMIF('Rekap Order'!$U$2:$U$501,$L273,'Rekap Order'!$O$2:$O$501))</f>
        <v/>
      </c>
      <c r="H273" s="17">
        <f>IF($L273="","",SUMIF('Rekap Order'!$U$2:$U$501,$L273,'Rekap Order'!$R$2:$R$501))</f>
        <v/>
      </c>
      <c r="I273" s="17">
        <f>IF($L273="","",SUMIF('Rekap Order'!$U$2:$U$501,$L273,'Rekap Order'!$L$2:$L$501)+SUMIFS('Rekap Order'!$O$2:$O$501,'Rekap Order'!$U$2:$U$501,$L273,'Rekap Order'!$M$2:$M$501,"&lt;&gt;Lunas"))</f>
        <v/>
      </c>
      <c r="J273" s="31">
        <f>IF($L273="","",IF(I273&lt;=0,"Lunas",IF(F273&gt;0,"DP","Belum bayar")))</f>
        <v/>
      </c>
      <c r="K273" s="31">
        <f>IF($L273="","",IF(I273&lt;=0,"","Halo Kak "&amp;B273&amp;", pesanan jastip kamu sudah siap dikirim. Total pelunasan Rp"&amp;FIXED(I273,0)&amp;" (sisa harga barang + ongkir). Mohon transfer paling lambat "&amp;Trip!$B$7&amp;" hari dan kirim bukti transfernya ya. Terima kasih!"))</f>
        <v/>
      </c>
      <c r="L273" s="9">
        <f>IFERROR(INDEX('Rekap Order'!$U$2:$U$501,MATCH(ROW()-1,'Rekap Order'!$V$2:$V$501,0)),"")</f>
        <v/>
      </c>
    </row>
    <row r="274">
      <c r="A274" s="31">
        <f>IF($L274="","",ROW()-1)</f>
        <v/>
      </c>
      <c r="B274" s="31">
        <f>IF($L274="","",INDEX('Rekap Order'!$C$2:$C$501,MATCH(ROW()-1,'Rekap Order'!$V$2:$V$501,0)))</f>
        <v/>
      </c>
      <c r="C274" s="31">
        <f>IF($L274="","",INDEX('Rekap Order'!$D$2:$D$501,MATCH(ROW()-1,'Rekap Order'!$V$2:$V$501,0))&amp;"")</f>
        <v/>
      </c>
      <c r="D274" s="16">
        <f>IF($L274="","",SUMIF('Rekap Order'!$U$2:$U$501,$L274,'Rekap Order'!$G$2:$G$501))</f>
        <v/>
      </c>
      <c r="E274" s="17">
        <f>IF($L274="","",SUMIF('Rekap Order'!$U$2:$U$501,$L274,'Rekap Order'!$J$2:$J$501))</f>
        <v/>
      </c>
      <c r="F274" s="17">
        <f>IF($L274="","",SUMIF('Rekap Order'!$U$2:$U$501,$L274,'Rekap Order'!$K$2:$K$501))</f>
        <v/>
      </c>
      <c r="G274" s="17">
        <f>IF($L274="","",SUMIF('Rekap Order'!$U$2:$U$501,$L274,'Rekap Order'!$O$2:$O$501))</f>
        <v/>
      </c>
      <c r="H274" s="17">
        <f>IF($L274="","",SUMIF('Rekap Order'!$U$2:$U$501,$L274,'Rekap Order'!$R$2:$R$501))</f>
        <v/>
      </c>
      <c r="I274" s="17">
        <f>IF($L274="","",SUMIF('Rekap Order'!$U$2:$U$501,$L274,'Rekap Order'!$L$2:$L$501)+SUMIFS('Rekap Order'!$O$2:$O$501,'Rekap Order'!$U$2:$U$501,$L274,'Rekap Order'!$M$2:$M$501,"&lt;&gt;Lunas"))</f>
        <v/>
      </c>
      <c r="J274" s="31">
        <f>IF($L274="","",IF(I274&lt;=0,"Lunas",IF(F274&gt;0,"DP","Belum bayar")))</f>
        <v/>
      </c>
      <c r="K274" s="31">
        <f>IF($L274="","",IF(I274&lt;=0,"","Halo Kak "&amp;B274&amp;", pesanan jastip kamu sudah siap dikirim. Total pelunasan Rp"&amp;FIXED(I274,0)&amp;" (sisa harga barang + ongkir). Mohon transfer paling lambat "&amp;Trip!$B$7&amp;" hari dan kirim bukti transfernya ya. Terima kasih!"))</f>
        <v/>
      </c>
      <c r="L274" s="9">
        <f>IFERROR(INDEX('Rekap Order'!$U$2:$U$501,MATCH(ROW()-1,'Rekap Order'!$V$2:$V$501,0)),"")</f>
        <v/>
      </c>
    </row>
    <row r="275">
      <c r="A275" s="31">
        <f>IF($L275="","",ROW()-1)</f>
        <v/>
      </c>
      <c r="B275" s="31">
        <f>IF($L275="","",INDEX('Rekap Order'!$C$2:$C$501,MATCH(ROW()-1,'Rekap Order'!$V$2:$V$501,0)))</f>
        <v/>
      </c>
      <c r="C275" s="31">
        <f>IF($L275="","",INDEX('Rekap Order'!$D$2:$D$501,MATCH(ROW()-1,'Rekap Order'!$V$2:$V$501,0))&amp;"")</f>
        <v/>
      </c>
      <c r="D275" s="16">
        <f>IF($L275="","",SUMIF('Rekap Order'!$U$2:$U$501,$L275,'Rekap Order'!$G$2:$G$501))</f>
        <v/>
      </c>
      <c r="E275" s="17">
        <f>IF($L275="","",SUMIF('Rekap Order'!$U$2:$U$501,$L275,'Rekap Order'!$J$2:$J$501))</f>
        <v/>
      </c>
      <c r="F275" s="17">
        <f>IF($L275="","",SUMIF('Rekap Order'!$U$2:$U$501,$L275,'Rekap Order'!$K$2:$K$501))</f>
        <v/>
      </c>
      <c r="G275" s="17">
        <f>IF($L275="","",SUMIF('Rekap Order'!$U$2:$U$501,$L275,'Rekap Order'!$O$2:$O$501))</f>
        <v/>
      </c>
      <c r="H275" s="17">
        <f>IF($L275="","",SUMIF('Rekap Order'!$U$2:$U$501,$L275,'Rekap Order'!$R$2:$R$501))</f>
        <v/>
      </c>
      <c r="I275" s="17">
        <f>IF($L275="","",SUMIF('Rekap Order'!$U$2:$U$501,$L275,'Rekap Order'!$L$2:$L$501)+SUMIFS('Rekap Order'!$O$2:$O$501,'Rekap Order'!$U$2:$U$501,$L275,'Rekap Order'!$M$2:$M$501,"&lt;&gt;Lunas"))</f>
        <v/>
      </c>
      <c r="J275" s="31">
        <f>IF($L275="","",IF(I275&lt;=0,"Lunas",IF(F275&gt;0,"DP","Belum bayar")))</f>
        <v/>
      </c>
      <c r="K275" s="31">
        <f>IF($L275="","",IF(I275&lt;=0,"","Halo Kak "&amp;B275&amp;", pesanan jastip kamu sudah siap dikirim. Total pelunasan Rp"&amp;FIXED(I275,0)&amp;" (sisa harga barang + ongkir). Mohon transfer paling lambat "&amp;Trip!$B$7&amp;" hari dan kirim bukti transfernya ya. Terima kasih!"))</f>
        <v/>
      </c>
      <c r="L275" s="9">
        <f>IFERROR(INDEX('Rekap Order'!$U$2:$U$501,MATCH(ROW()-1,'Rekap Order'!$V$2:$V$501,0)),"")</f>
        <v/>
      </c>
    </row>
    <row r="276">
      <c r="A276" s="31">
        <f>IF($L276="","",ROW()-1)</f>
        <v/>
      </c>
      <c r="B276" s="31">
        <f>IF($L276="","",INDEX('Rekap Order'!$C$2:$C$501,MATCH(ROW()-1,'Rekap Order'!$V$2:$V$501,0)))</f>
        <v/>
      </c>
      <c r="C276" s="31">
        <f>IF($L276="","",INDEX('Rekap Order'!$D$2:$D$501,MATCH(ROW()-1,'Rekap Order'!$V$2:$V$501,0))&amp;"")</f>
        <v/>
      </c>
      <c r="D276" s="16">
        <f>IF($L276="","",SUMIF('Rekap Order'!$U$2:$U$501,$L276,'Rekap Order'!$G$2:$G$501))</f>
        <v/>
      </c>
      <c r="E276" s="17">
        <f>IF($L276="","",SUMIF('Rekap Order'!$U$2:$U$501,$L276,'Rekap Order'!$J$2:$J$501))</f>
        <v/>
      </c>
      <c r="F276" s="17">
        <f>IF($L276="","",SUMIF('Rekap Order'!$U$2:$U$501,$L276,'Rekap Order'!$K$2:$K$501))</f>
        <v/>
      </c>
      <c r="G276" s="17">
        <f>IF($L276="","",SUMIF('Rekap Order'!$U$2:$U$501,$L276,'Rekap Order'!$O$2:$O$501))</f>
        <v/>
      </c>
      <c r="H276" s="17">
        <f>IF($L276="","",SUMIF('Rekap Order'!$U$2:$U$501,$L276,'Rekap Order'!$R$2:$R$501))</f>
        <v/>
      </c>
      <c r="I276" s="17">
        <f>IF($L276="","",SUMIF('Rekap Order'!$U$2:$U$501,$L276,'Rekap Order'!$L$2:$L$501)+SUMIFS('Rekap Order'!$O$2:$O$501,'Rekap Order'!$U$2:$U$501,$L276,'Rekap Order'!$M$2:$M$501,"&lt;&gt;Lunas"))</f>
        <v/>
      </c>
      <c r="J276" s="31">
        <f>IF($L276="","",IF(I276&lt;=0,"Lunas",IF(F276&gt;0,"DP","Belum bayar")))</f>
        <v/>
      </c>
      <c r="K276" s="31">
        <f>IF($L276="","",IF(I276&lt;=0,"","Halo Kak "&amp;B276&amp;", pesanan jastip kamu sudah siap dikirim. Total pelunasan Rp"&amp;FIXED(I276,0)&amp;" (sisa harga barang + ongkir). Mohon transfer paling lambat "&amp;Trip!$B$7&amp;" hari dan kirim bukti transfernya ya. Terima kasih!"))</f>
        <v/>
      </c>
      <c r="L276" s="9">
        <f>IFERROR(INDEX('Rekap Order'!$U$2:$U$501,MATCH(ROW()-1,'Rekap Order'!$V$2:$V$501,0)),"")</f>
        <v/>
      </c>
    </row>
    <row r="277">
      <c r="A277" s="31">
        <f>IF($L277="","",ROW()-1)</f>
        <v/>
      </c>
      <c r="B277" s="31">
        <f>IF($L277="","",INDEX('Rekap Order'!$C$2:$C$501,MATCH(ROW()-1,'Rekap Order'!$V$2:$V$501,0)))</f>
        <v/>
      </c>
      <c r="C277" s="31">
        <f>IF($L277="","",INDEX('Rekap Order'!$D$2:$D$501,MATCH(ROW()-1,'Rekap Order'!$V$2:$V$501,0))&amp;"")</f>
        <v/>
      </c>
      <c r="D277" s="16">
        <f>IF($L277="","",SUMIF('Rekap Order'!$U$2:$U$501,$L277,'Rekap Order'!$G$2:$G$501))</f>
        <v/>
      </c>
      <c r="E277" s="17">
        <f>IF($L277="","",SUMIF('Rekap Order'!$U$2:$U$501,$L277,'Rekap Order'!$J$2:$J$501))</f>
        <v/>
      </c>
      <c r="F277" s="17">
        <f>IF($L277="","",SUMIF('Rekap Order'!$U$2:$U$501,$L277,'Rekap Order'!$K$2:$K$501))</f>
        <v/>
      </c>
      <c r="G277" s="17">
        <f>IF($L277="","",SUMIF('Rekap Order'!$U$2:$U$501,$L277,'Rekap Order'!$O$2:$O$501))</f>
        <v/>
      </c>
      <c r="H277" s="17">
        <f>IF($L277="","",SUMIF('Rekap Order'!$U$2:$U$501,$L277,'Rekap Order'!$R$2:$R$501))</f>
        <v/>
      </c>
      <c r="I277" s="17">
        <f>IF($L277="","",SUMIF('Rekap Order'!$U$2:$U$501,$L277,'Rekap Order'!$L$2:$L$501)+SUMIFS('Rekap Order'!$O$2:$O$501,'Rekap Order'!$U$2:$U$501,$L277,'Rekap Order'!$M$2:$M$501,"&lt;&gt;Lunas"))</f>
        <v/>
      </c>
      <c r="J277" s="31">
        <f>IF($L277="","",IF(I277&lt;=0,"Lunas",IF(F277&gt;0,"DP","Belum bayar")))</f>
        <v/>
      </c>
      <c r="K277" s="31">
        <f>IF($L277="","",IF(I277&lt;=0,"","Halo Kak "&amp;B277&amp;", pesanan jastip kamu sudah siap dikirim. Total pelunasan Rp"&amp;FIXED(I277,0)&amp;" (sisa harga barang + ongkir). Mohon transfer paling lambat "&amp;Trip!$B$7&amp;" hari dan kirim bukti transfernya ya. Terima kasih!"))</f>
        <v/>
      </c>
      <c r="L277" s="9">
        <f>IFERROR(INDEX('Rekap Order'!$U$2:$U$501,MATCH(ROW()-1,'Rekap Order'!$V$2:$V$501,0)),"")</f>
        <v/>
      </c>
    </row>
    <row r="278">
      <c r="A278" s="31">
        <f>IF($L278="","",ROW()-1)</f>
        <v/>
      </c>
      <c r="B278" s="31">
        <f>IF($L278="","",INDEX('Rekap Order'!$C$2:$C$501,MATCH(ROW()-1,'Rekap Order'!$V$2:$V$501,0)))</f>
        <v/>
      </c>
      <c r="C278" s="31">
        <f>IF($L278="","",INDEX('Rekap Order'!$D$2:$D$501,MATCH(ROW()-1,'Rekap Order'!$V$2:$V$501,0))&amp;"")</f>
        <v/>
      </c>
      <c r="D278" s="16">
        <f>IF($L278="","",SUMIF('Rekap Order'!$U$2:$U$501,$L278,'Rekap Order'!$G$2:$G$501))</f>
        <v/>
      </c>
      <c r="E278" s="17">
        <f>IF($L278="","",SUMIF('Rekap Order'!$U$2:$U$501,$L278,'Rekap Order'!$J$2:$J$501))</f>
        <v/>
      </c>
      <c r="F278" s="17">
        <f>IF($L278="","",SUMIF('Rekap Order'!$U$2:$U$501,$L278,'Rekap Order'!$K$2:$K$501))</f>
        <v/>
      </c>
      <c r="G278" s="17">
        <f>IF($L278="","",SUMIF('Rekap Order'!$U$2:$U$501,$L278,'Rekap Order'!$O$2:$O$501))</f>
        <v/>
      </c>
      <c r="H278" s="17">
        <f>IF($L278="","",SUMIF('Rekap Order'!$U$2:$U$501,$L278,'Rekap Order'!$R$2:$R$501))</f>
        <v/>
      </c>
      <c r="I278" s="17">
        <f>IF($L278="","",SUMIF('Rekap Order'!$U$2:$U$501,$L278,'Rekap Order'!$L$2:$L$501)+SUMIFS('Rekap Order'!$O$2:$O$501,'Rekap Order'!$U$2:$U$501,$L278,'Rekap Order'!$M$2:$M$501,"&lt;&gt;Lunas"))</f>
        <v/>
      </c>
      <c r="J278" s="31">
        <f>IF($L278="","",IF(I278&lt;=0,"Lunas",IF(F278&gt;0,"DP","Belum bayar")))</f>
        <v/>
      </c>
      <c r="K278" s="31">
        <f>IF($L278="","",IF(I278&lt;=0,"","Halo Kak "&amp;B278&amp;", pesanan jastip kamu sudah siap dikirim. Total pelunasan Rp"&amp;FIXED(I278,0)&amp;" (sisa harga barang + ongkir). Mohon transfer paling lambat "&amp;Trip!$B$7&amp;" hari dan kirim bukti transfernya ya. Terima kasih!"))</f>
        <v/>
      </c>
      <c r="L278" s="9">
        <f>IFERROR(INDEX('Rekap Order'!$U$2:$U$501,MATCH(ROW()-1,'Rekap Order'!$V$2:$V$501,0)),"")</f>
        <v/>
      </c>
    </row>
    <row r="279">
      <c r="A279" s="31">
        <f>IF($L279="","",ROW()-1)</f>
        <v/>
      </c>
      <c r="B279" s="31">
        <f>IF($L279="","",INDEX('Rekap Order'!$C$2:$C$501,MATCH(ROW()-1,'Rekap Order'!$V$2:$V$501,0)))</f>
        <v/>
      </c>
      <c r="C279" s="31">
        <f>IF($L279="","",INDEX('Rekap Order'!$D$2:$D$501,MATCH(ROW()-1,'Rekap Order'!$V$2:$V$501,0))&amp;"")</f>
        <v/>
      </c>
      <c r="D279" s="16">
        <f>IF($L279="","",SUMIF('Rekap Order'!$U$2:$U$501,$L279,'Rekap Order'!$G$2:$G$501))</f>
        <v/>
      </c>
      <c r="E279" s="17">
        <f>IF($L279="","",SUMIF('Rekap Order'!$U$2:$U$501,$L279,'Rekap Order'!$J$2:$J$501))</f>
        <v/>
      </c>
      <c r="F279" s="17">
        <f>IF($L279="","",SUMIF('Rekap Order'!$U$2:$U$501,$L279,'Rekap Order'!$K$2:$K$501))</f>
        <v/>
      </c>
      <c r="G279" s="17">
        <f>IF($L279="","",SUMIF('Rekap Order'!$U$2:$U$501,$L279,'Rekap Order'!$O$2:$O$501))</f>
        <v/>
      </c>
      <c r="H279" s="17">
        <f>IF($L279="","",SUMIF('Rekap Order'!$U$2:$U$501,$L279,'Rekap Order'!$R$2:$R$501))</f>
        <v/>
      </c>
      <c r="I279" s="17">
        <f>IF($L279="","",SUMIF('Rekap Order'!$U$2:$U$501,$L279,'Rekap Order'!$L$2:$L$501)+SUMIFS('Rekap Order'!$O$2:$O$501,'Rekap Order'!$U$2:$U$501,$L279,'Rekap Order'!$M$2:$M$501,"&lt;&gt;Lunas"))</f>
        <v/>
      </c>
      <c r="J279" s="31">
        <f>IF($L279="","",IF(I279&lt;=0,"Lunas",IF(F279&gt;0,"DP","Belum bayar")))</f>
        <v/>
      </c>
      <c r="K279" s="31">
        <f>IF($L279="","",IF(I279&lt;=0,"","Halo Kak "&amp;B279&amp;", pesanan jastip kamu sudah siap dikirim. Total pelunasan Rp"&amp;FIXED(I279,0)&amp;" (sisa harga barang + ongkir). Mohon transfer paling lambat "&amp;Trip!$B$7&amp;" hari dan kirim bukti transfernya ya. Terima kasih!"))</f>
        <v/>
      </c>
      <c r="L279" s="9">
        <f>IFERROR(INDEX('Rekap Order'!$U$2:$U$501,MATCH(ROW()-1,'Rekap Order'!$V$2:$V$501,0)),"")</f>
        <v/>
      </c>
    </row>
    <row r="280">
      <c r="A280" s="31">
        <f>IF($L280="","",ROW()-1)</f>
        <v/>
      </c>
      <c r="B280" s="31">
        <f>IF($L280="","",INDEX('Rekap Order'!$C$2:$C$501,MATCH(ROW()-1,'Rekap Order'!$V$2:$V$501,0)))</f>
        <v/>
      </c>
      <c r="C280" s="31">
        <f>IF($L280="","",INDEX('Rekap Order'!$D$2:$D$501,MATCH(ROW()-1,'Rekap Order'!$V$2:$V$501,0))&amp;"")</f>
        <v/>
      </c>
      <c r="D280" s="16">
        <f>IF($L280="","",SUMIF('Rekap Order'!$U$2:$U$501,$L280,'Rekap Order'!$G$2:$G$501))</f>
        <v/>
      </c>
      <c r="E280" s="17">
        <f>IF($L280="","",SUMIF('Rekap Order'!$U$2:$U$501,$L280,'Rekap Order'!$J$2:$J$501))</f>
        <v/>
      </c>
      <c r="F280" s="17">
        <f>IF($L280="","",SUMIF('Rekap Order'!$U$2:$U$501,$L280,'Rekap Order'!$K$2:$K$501))</f>
        <v/>
      </c>
      <c r="G280" s="17">
        <f>IF($L280="","",SUMIF('Rekap Order'!$U$2:$U$501,$L280,'Rekap Order'!$O$2:$O$501))</f>
        <v/>
      </c>
      <c r="H280" s="17">
        <f>IF($L280="","",SUMIF('Rekap Order'!$U$2:$U$501,$L280,'Rekap Order'!$R$2:$R$501))</f>
        <v/>
      </c>
      <c r="I280" s="17">
        <f>IF($L280="","",SUMIF('Rekap Order'!$U$2:$U$501,$L280,'Rekap Order'!$L$2:$L$501)+SUMIFS('Rekap Order'!$O$2:$O$501,'Rekap Order'!$U$2:$U$501,$L280,'Rekap Order'!$M$2:$M$501,"&lt;&gt;Lunas"))</f>
        <v/>
      </c>
      <c r="J280" s="31">
        <f>IF($L280="","",IF(I280&lt;=0,"Lunas",IF(F280&gt;0,"DP","Belum bayar")))</f>
        <v/>
      </c>
      <c r="K280" s="31">
        <f>IF($L280="","",IF(I280&lt;=0,"","Halo Kak "&amp;B280&amp;", pesanan jastip kamu sudah siap dikirim. Total pelunasan Rp"&amp;FIXED(I280,0)&amp;" (sisa harga barang + ongkir). Mohon transfer paling lambat "&amp;Trip!$B$7&amp;" hari dan kirim bukti transfernya ya. Terima kasih!"))</f>
        <v/>
      </c>
      <c r="L280" s="9">
        <f>IFERROR(INDEX('Rekap Order'!$U$2:$U$501,MATCH(ROW()-1,'Rekap Order'!$V$2:$V$501,0)),"")</f>
        <v/>
      </c>
    </row>
    <row r="281">
      <c r="A281" s="31">
        <f>IF($L281="","",ROW()-1)</f>
        <v/>
      </c>
      <c r="B281" s="31">
        <f>IF($L281="","",INDEX('Rekap Order'!$C$2:$C$501,MATCH(ROW()-1,'Rekap Order'!$V$2:$V$501,0)))</f>
        <v/>
      </c>
      <c r="C281" s="31">
        <f>IF($L281="","",INDEX('Rekap Order'!$D$2:$D$501,MATCH(ROW()-1,'Rekap Order'!$V$2:$V$501,0))&amp;"")</f>
        <v/>
      </c>
      <c r="D281" s="16">
        <f>IF($L281="","",SUMIF('Rekap Order'!$U$2:$U$501,$L281,'Rekap Order'!$G$2:$G$501))</f>
        <v/>
      </c>
      <c r="E281" s="17">
        <f>IF($L281="","",SUMIF('Rekap Order'!$U$2:$U$501,$L281,'Rekap Order'!$J$2:$J$501))</f>
        <v/>
      </c>
      <c r="F281" s="17">
        <f>IF($L281="","",SUMIF('Rekap Order'!$U$2:$U$501,$L281,'Rekap Order'!$K$2:$K$501))</f>
        <v/>
      </c>
      <c r="G281" s="17">
        <f>IF($L281="","",SUMIF('Rekap Order'!$U$2:$U$501,$L281,'Rekap Order'!$O$2:$O$501))</f>
        <v/>
      </c>
      <c r="H281" s="17">
        <f>IF($L281="","",SUMIF('Rekap Order'!$U$2:$U$501,$L281,'Rekap Order'!$R$2:$R$501))</f>
        <v/>
      </c>
      <c r="I281" s="17">
        <f>IF($L281="","",SUMIF('Rekap Order'!$U$2:$U$501,$L281,'Rekap Order'!$L$2:$L$501)+SUMIFS('Rekap Order'!$O$2:$O$501,'Rekap Order'!$U$2:$U$501,$L281,'Rekap Order'!$M$2:$M$501,"&lt;&gt;Lunas"))</f>
        <v/>
      </c>
      <c r="J281" s="31">
        <f>IF($L281="","",IF(I281&lt;=0,"Lunas",IF(F281&gt;0,"DP","Belum bayar")))</f>
        <v/>
      </c>
      <c r="K281" s="31">
        <f>IF($L281="","",IF(I281&lt;=0,"","Halo Kak "&amp;B281&amp;", pesanan jastip kamu sudah siap dikirim. Total pelunasan Rp"&amp;FIXED(I281,0)&amp;" (sisa harga barang + ongkir). Mohon transfer paling lambat "&amp;Trip!$B$7&amp;" hari dan kirim bukti transfernya ya. Terima kasih!"))</f>
        <v/>
      </c>
      <c r="L281" s="9">
        <f>IFERROR(INDEX('Rekap Order'!$U$2:$U$501,MATCH(ROW()-1,'Rekap Order'!$V$2:$V$501,0)),"")</f>
        <v/>
      </c>
    </row>
    <row r="282">
      <c r="A282" s="31">
        <f>IF($L282="","",ROW()-1)</f>
        <v/>
      </c>
      <c r="B282" s="31">
        <f>IF($L282="","",INDEX('Rekap Order'!$C$2:$C$501,MATCH(ROW()-1,'Rekap Order'!$V$2:$V$501,0)))</f>
        <v/>
      </c>
      <c r="C282" s="31">
        <f>IF($L282="","",INDEX('Rekap Order'!$D$2:$D$501,MATCH(ROW()-1,'Rekap Order'!$V$2:$V$501,0))&amp;"")</f>
        <v/>
      </c>
      <c r="D282" s="16">
        <f>IF($L282="","",SUMIF('Rekap Order'!$U$2:$U$501,$L282,'Rekap Order'!$G$2:$G$501))</f>
        <v/>
      </c>
      <c r="E282" s="17">
        <f>IF($L282="","",SUMIF('Rekap Order'!$U$2:$U$501,$L282,'Rekap Order'!$J$2:$J$501))</f>
        <v/>
      </c>
      <c r="F282" s="17">
        <f>IF($L282="","",SUMIF('Rekap Order'!$U$2:$U$501,$L282,'Rekap Order'!$K$2:$K$501))</f>
        <v/>
      </c>
      <c r="G282" s="17">
        <f>IF($L282="","",SUMIF('Rekap Order'!$U$2:$U$501,$L282,'Rekap Order'!$O$2:$O$501))</f>
        <v/>
      </c>
      <c r="H282" s="17">
        <f>IF($L282="","",SUMIF('Rekap Order'!$U$2:$U$501,$L282,'Rekap Order'!$R$2:$R$501))</f>
        <v/>
      </c>
      <c r="I282" s="17">
        <f>IF($L282="","",SUMIF('Rekap Order'!$U$2:$U$501,$L282,'Rekap Order'!$L$2:$L$501)+SUMIFS('Rekap Order'!$O$2:$O$501,'Rekap Order'!$U$2:$U$501,$L282,'Rekap Order'!$M$2:$M$501,"&lt;&gt;Lunas"))</f>
        <v/>
      </c>
      <c r="J282" s="31">
        <f>IF($L282="","",IF(I282&lt;=0,"Lunas",IF(F282&gt;0,"DP","Belum bayar")))</f>
        <v/>
      </c>
      <c r="K282" s="31">
        <f>IF($L282="","",IF(I282&lt;=0,"","Halo Kak "&amp;B282&amp;", pesanan jastip kamu sudah siap dikirim. Total pelunasan Rp"&amp;FIXED(I282,0)&amp;" (sisa harga barang + ongkir). Mohon transfer paling lambat "&amp;Trip!$B$7&amp;" hari dan kirim bukti transfernya ya. Terima kasih!"))</f>
        <v/>
      </c>
      <c r="L282" s="9">
        <f>IFERROR(INDEX('Rekap Order'!$U$2:$U$501,MATCH(ROW()-1,'Rekap Order'!$V$2:$V$501,0)),"")</f>
        <v/>
      </c>
    </row>
    <row r="283">
      <c r="A283" s="31">
        <f>IF($L283="","",ROW()-1)</f>
        <v/>
      </c>
      <c r="B283" s="31">
        <f>IF($L283="","",INDEX('Rekap Order'!$C$2:$C$501,MATCH(ROW()-1,'Rekap Order'!$V$2:$V$501,0)))</f>
        <v/>
      </c>
      <c r="C283" s="31">
        <f>IF($L283="","",INDEX('Rekap Order'!$D$2:$D$501,MATCH(ROW()-1,'Rekap Order'!$V$2:$V$501,0))&amp;"")</f>
        <v/>
      </c>
      <c r="D283" s="16">
        <f>IF($L283="","",SUMIF('Rekap Order'!$U$2:$U$501,$L283,'Rekap Order'!$G$2:$G$501))</f>
        <v/>
      </c>
      <c r="E283" s="17">
        <f>IF($L283="","",SUMIF('Rekap Order'!$U$2:$U$501,$L283,'Rekap Order'!$J$2:$J$501))</f>
        <v/>
      </c>
      <c r="F283" s="17">
        <f>IF($L283="","",SUMIF('Rekap Order'!$U$2:$U$501,$L283,'Rekap Order'!$K$2:$K$501))</f>
        <v/>
      </c>
      <c r="G283" s="17">
        <f>IF($L283="","",SUMIF('Rekap Order'!$U$2:$U$501,$L283,'Rekap Order'!$O$2:$O$501))</f>
        <v/>
      </c>
      <c r="H283" s="17">
        <f>IF($L283="","",SUMIF('Rekap Order'!$U$2:$U$501,$L283,'Rekap Order'!$R$2:$R$501))</f>
        <v/>
      </c>
      <c r="I283" s="17">
        <f>IF($L283="","",SUMIF('Rekap Order'!$U$2:$U$501,$L283,'Rekap Order'!$L$2:$L$501)+SUMIFS('Rekap Order'!$O$2:$O$501,'Rekap Order'!$U$2:$U$501,$L283,'Rekap Order'!$M$2:$M$501,"&lt;&gt;Lunas"))</f>
        <v/>
      </c>
      <c r="J283" s="31">
        <f>IF($L283="","",IF(I283&lt;=0,"Lunas",IF(F283&gt;0,"DP","Belum bayar")))</f>
        <v/>
      </c>
      <c r="K283" s="31">
        <f>IF($L283="","",IF(I283&lt;=0,"","Halo Kak "&amp;B283&amp;", pesanan jastip kamu sudah siap dikirim. Total pelunasan Rp"&amp;FIXED(I283,0)&amp;" (sisa harga barang + ongkir). Mohon transfer paling lambat "&amp;Trip!$B$7&amp;" hari dan kirim bukti transfernya ya. Terima kasih!"))</f>
        <v/>
      </c>
      <c r="L283" s="9">
        <f>IFERROR(INDEX('Rekap Order'!$U$2:$U$501,MATCH(ROW()-1,'Rekap Order'!$V$2:$V$501,0)),"")</f>
        <v/>
      </c>
    </row>
    <row r="284">
      <c r="A284" s="31">
        <f>IF($L284="","",ROW()-1)</f>
        <v/>
      </c>
      <c r="B284" s="31">
        <f>IF($L284="","",INDEX('Rekap Order'!$C$2:$C$501,MATCH(ROW()-1,'Rekap Order'!$V$2:$V$501,0)))</f>
        <v/>
      </c>
      <c r="C284" s="31">
        <f>IF($L284="","",INDEX('Rekap Order'!$D$2:$D$501,MATCH(ROW()-1,'Rekap Order'!$V$2:$V$501,0))&amp;"")</f>
        <v/>
      </c>
      <c r="D284" s="16">
        <f>IF($L284="","",SUMIF('Rekap Order'!$U$2:$U$501,$L284,'Rekap Order'!$G$2:$G$501))</f>
        <v/>
      </c>
      <c r="E284" s="17">
        <f>IF($L284="","",SUMIF('Rekap Order'!$U$2:$U$501,$L284,'Rekap Order'!$J$2:$J$501))</f>
        <v/>
      </c>
      <c r="F284" s="17">
        <f>IF($L284="","",SUMIF('Rekap Order'!$U$2:$U$501,$L284,'Rekap Order'!$K$2:$K$501))</f>
        <v/>
      </c>
      <c r="G284" s="17">
        <f>IF($L284="","",SUMIF('Rekap Order'!$U$2:$U$501,$L284,'Rekap Order'!$O$2:$O$501))</f>
        <v/>
      </c>
      <c r="H284" s="17">
        <f>IF($L284="","",SUMIF('Rekap Order'!$U$2:$U$501,$L284,'Rekap Order'!$R$2:$R$501))</f>
        <v/>
      </c>
      <c r="I284" s="17">
        <f>IF($L284="","",SUMIF('Rekap Order'!$U$2:$U$501,$L284,'Rekap Order'!$L$2:$L$501)+SUMIFS('Rekap Order'!$O$2:$O$501,'Rekap Order'!$U$2:$U$501,$L284,'Rekap Order'!$M$2:$M$501,"&lt;&gt;Lunas"))</f>
        <v/>
      </c>
      <c r="J284" s="31">
        <f>IF($L284="","",IF(I284&lt;=0,"Lunas",IF(F284&gt;0,"DP","Belum bayar")))</f>
        <v/>
      </c>
      <c r="K284" s="31">
        <f>IF($L284="","",IF(I284&lt;=0,"","Halo Kak "&amp;B284&amp;", pesanan jastip kamu sudah siap dikirim. Total pelunasan Rp"&amp;FIXED(I284,0)&amp;" (sisa harga barang + ongkir). Mohon transfer paling lambat "&amp;Trip!$B$7&amp;" hari dan kirim bukti transfernya ya. Terima kasih!"))</f>
        <v/>
      </c>
      <c r="L284" s="9">
        <f>IFERROR(INDEX('Rekap Order'!$U$2:$U$501,MATCH(ROW()-1,'Rekap Order'!$V$2:$V$501,0)),"")</f>
        <v/>
      </c>
    </row>
    <row r="285">
      <c r="A285" s="31">
        <f>IF($L285="","",ROW()-1)</f>
        <v/>
      </c>
      <c r="B285" s="31">
        <f>IF($L285="","",INDEX('Rekap Order'!$C$2:$C$501,MATCH(ROW()-1,'Rekap Order'!$V$2:$V$501,0)))</f>
        <v/>
      </c>
      <c r="C285" s="31">
        <f>IF($L285="","",INDEX('Rekap Order'!$D$2:$D$501,MATCH(ROW()-1,'Rekap Order'!$V$2:$V$501,0))&amp;"")</f>
        <v/>
      </c>
      <c r="D285" s="16">
        <f>IF($L285="","",SUMIF('Rekap Order'!$U$2:$U$501,$L285,'Rekap Order'!$G$2:$G$501))</f>
        <v/>
      </c>
      <c r="E285" s="17">
        <f>IF($L285="","",SUMIF('Rekap Order'!$U$2:$U$501,$L285,'Rekap Order'!$J$2:$J$501))</f>
        <v/>
      </c>
      <c r="F285" s="17">
        <f>IF($L285="","",SUMIF('Rekap Order'!$U$2:$U$501,$L285,'Rekap Order'!$K$2:$K$501))</f>
        <v/>
      </c>
      <c r="G285" s="17">
        <f>IF($L285="","",SUMIF('Rekap Order'!$U$2:$U$501,$L285,'Rekap Order'!$O$2:$O$501))</f>
        <v/>
      </c>
      <c r="H285" s="17">
        <f>IF($L285="","",SUMIF('Rekap Order'!$U$2:$U$501,$L285,'Rekap Order'!$R$2:$R$501))</f>
        <v/>
      </c>
      <c r="I285" s="17">
        <f>IF($L285="","",SUMIF('Rekap Order'!$U$2:$U$501,$L285,'Rekap Order'!$L$2:$L$501)+SUMIFS('Rekap Order'!$O$2:$O$501,'Rekap Order'!$U$2:$U$501,$L285,'Rekap Order'!$M$2:$M$501,"&lt;&gt;Lunas"))</f>
        <v/>
      </c>
      <c r="J285" s="31">
        <f>IF($L285="","",IF(I285&lt;=0,"Lunas",IF(F285&gt;0,"DP","Belum bayar")))</f>
        <v/>
      </c>
      <c r="K285" s="31">
        <f>IF($L285="","",IF(I285&lt;=0,"","Halo Kak "&amp;B285&amp;", pesanan jastip kamu sudah siap dikirim. Total pelunasan Rp"&amp;FIXED(I285,0)&amp;" (sisa harga barang + ongkir). Mohon transfer paling lambat "&amp;Trip!$B$7&amp;" hari dan kirim bukti transfernya ya. Terima kasih!"))</f>
        <v/>
      </c>
      <c r="L285" s="9">
        <f>IFERROR(INDEX('Rekap Order'!$U$2:$U$501,MATCH(ROW()-1,'Rekap Order'!$V$2:$V$501,0)),"")</f>
        <v/>
      </c>
    </row>
    <row r="286">
      <c r="A286" s="31">
        <f>IF($L286="","",ROW()-1)</f>
        <v/>
      </c>
      <c r="B286" s="31">
        <f>IF($L286="","",INDEX('Rekap Order'!$C$2:$C$501,MATCH(ROW()-1,'Rekap Order'!$V$2:$V$501,0)))</f>
        <v/>
      </c>
      <c r="C286" s="31">
        <f>IF($L286="","",INDEX('Rekap Order'!$D$2:$D$501,MATCH(ROW()-1,'Rekap Order'!$V$2:$V$501,0))&amp;"")</f>
        <v/>
      </c>
      <c r="D286" s="16">
        <f>IF($L286="","",SUMIF('Rekap Order'!$U$2:$U$501,$L286,'Rekap Order'!$G$2:$G$501))</f>
        <v/>
      </c>
      <c r="E286" s="17">
        <f>IF($L286="","",SUMIF('Rekap Order'!$U$2:$U$501,$L286,'Rekap Order'!$J$2:$J$501))</f>
        <v/>
      </c>
      <c r="F286" s="17">
        <f>IF($L286="","",SUMIF('Rekap Order'!$U$2:$U$501,$L286,'Rekap Order'!$K$2:$K$501))</f>
        <v/>
      </c>
      <c r="G286" s="17">
        <f>IF($L286="","",SUMIF('Rekap Order'!$U$2:$U$501,$L286,'Rekap Order'!$O$2:$O$501))</f>
        <v/>
      </c>
      <c r="H286" s="17">
        <f>IF($L286="","",SUMIF('Rekap Order'!$U$2:$U$501,$L286,'Rekap Order'!$R$2:$R$501))</f>
        <v/>
      </c>
      <c r="I286" s="17">
        <f>IF($L286="","",SUMIF('Rekap Order'!$U$2:$U$501,$L286,'Rekap Order'!$L$2:$L$501)+SUMIFS('Rekap Order'!$O$2:$O$501,'Rekap Order'!$U$2:$U$501,$L286,'Rekap Order'!$M$2:$M$501,"&lt;&gt;Lunas"))</f>
        <v/>
      </c>
      <c r="J286" s="31">
        <f>IF($L286="","",IF(I286&lt;=0,"Lunas",IF(F286&gt;0,"DP","Belum bayar")))</f>
        <v/>
      </c>
      <c r="K286" s="31">
        <f>IF($L286="","",IF(I286&lt;=0,"","Halo Kak "&amp;B286&amp;", pesanan jastip kamu sudah siap dikirim. Total pelunasan Rp"&amp;FIXED(I286,0)&amp;" (sisa harga barang + ongkir). Mohon transfer paling lambat "&amp;Trip!$B$7&amp;" hari dan kirim bukti transfernya ya. Terima kasih!"))</f>
        <v/>
      </c>
      <c r="L286" s="9">
        <f>IFERROR(INDEX('Rekap Order'!$U$2:$U$501,MATCH(ROW()-1,'Rekap Order'!$V$2:$V$501,0)),"")</f>
        <v/>
      </c>
    </row>
    <row r="287">
      <c r="A287" s="31">
        <f>IF($L287="","",ROW()-1)</f>
        <v/>
      </c>
      <c r="B287" s="31">
        <f>IF($L287="","",INDEX('Rekap Order'!$C$2:$C$501,MATCH(ROW()-1,'Rekap Order'!$V$2:$V$501,0)))</f>
        <v/>
      </c>
      <c r="C287" s="31">
        <f>IF($L287="","",INDEX('Rekap Order'!$D$2:$D$501,MATCH(ROW()-1,'Rekap Order'!$V$2:$V$501,0))&amp;"")</f>
        <v/>
      </c>
      <c r="D287" s="16">
        <f>IF($L287="","",SUMIF('Rekap Order'!$U$2:$U$501,$L287,'Rekap Order'!$G$2:$G$501))</f>
        <v/>
      </c>
      <c r="E287" s="17">
        <f>IF($L287="","",SUMIF('Rekap Order'!$U$2:$U$501,$L287,'Rekap Order'!$J$2:$J$501))</f>
        <v/>
      </c>
      <c r="F287" s="17">
        <f>IF($L287="","",SUMIF('Rekap Order'!$U$2:$U$501,$L287,'Rekap Order'!$K$2:$K$501))</f>
        <v/>
      </c>
      <c r="G287" s="17">
        <f>IF($L287="","",SUMIF('Rekap Order'!$U$2:$U$501,$L287,'Rekap Order'!$O$2:$O$501))</f>
        <v/>
      </c>
      <c r="H287" s="17">
        <f>IF($L287="","",SUMIF('Rekap Order'!$U$2:$U$501,$L287,'Rekap Order'!$R$2:$R$501))</f>
        <v/>
      </c>
      <c r="I287" s="17">
        <f>IF($L287="","",SUMIF('Rekap Order'!$U$2:$U$501,$L287,'Rekap Order'!$L$2:$L$501)+SUMIFS('Rekap Order'!$O$2:$O$501,'Rekap Order'!$U$2:$U$501,$L287,'Rekap Order'!$M$2:$M$501,"&lt;&gt;Lunas"))</f>
        <v/>
      </c>
      <c r="J287" s="31">
        <f>IF($L287="","",IF(I287&lt;=0,"Lunas",IF(F287&gt;0,"DP","Belum bayar")))</f>
        <v/>
      </c>
      <c r="K287" s="31">
        <f>IF($L287="","",IF(I287&lt;=0,"","Halo Kak "&amp;B287&amp;", pesanan jastip kamu sudah siap dikirim. Total pelunasan Rp"&amp;FIXED(I287,0)&amp;" (sisa harga barang + ongkir). Mohon transfer paling lambat "&amp;Trip!$B$7&amp;" hari dan kirim bukti transfernya ya. Terima kasih!"))</f>
        <v/>
      </c>
      <c r="L287" s="9">
        <f>IFERROR(INDEX('Rekap Order'!$U$2:$U$501,MATCH(ROW()-1,'Rekap Order'!$V$2:$V$501,0)),"")</f>
        <v/>
      </c>
    </row>
    <row r="288">
      <c r="A288" s="31">
        <f>IF($L288="","",ROW()-1)</f>
        <v/>
      </c>
      <c r="B288" s="31">
        <f>IF($L288="","",INDEX('Rekap Order'!$C$2:$C$501,MATCH(ROW()-1,'Rekap Order'!$V$2:$V$501,0)))</f>
        <v/>
      </c>
      <c r="C288" s="31">
        <f>IF($L288="","",INDEX('Rekap Order'!$D$2:$D$501,MATCH(ROW()-1,'Rekap Order'!$V$2:$V$501,0))&amp;"")</f>
        <v/>
      </c>
      <c r="D288" s="16">
        <f>IF($L288="","",SUMIF('Rekap Order'!$U$2:$U$501,$L288,'Rekap Order'!$G$2:$G$501))</f>
        <v/>
      </c>
      <c r="E288" s="17">
        <f>IF($L288="","",SUMIF('Rekap Order'!$U$2:$U$501,$L288,'Rekap Order'!$J$2:$J$501))</f>
        <v/>
      </c>
      <c r="F288" s="17">
        <f>IF($L288="","",SUMIF('Rekap Order'!$U$2:$U$501,$L288,'Rekap Order'!$K$2:$K$501))</f>
        <v/>
      </c>
      <c r="G288" s="17">
        <f>IF($L288="","",SUMIF('Rekap Order'!$U$2:$U$501,$L288,'Rekap Order'!$O$2:$O$501))</f>
        <v/>
      </c>
      <c r="H288" s="17">
        <f>IF($L288="","",SUMIF('Rekap Order'!$U$2:$U$501,$L288,'Rekap Order'!$R$2:$R$501))</f>
        <v/>
      </c>
      <c r="I288" s="17">
        <f>IF($L288="","",SUMIF('Rekap Order'!$U$2:$U$501,$L288,'Rekap Order'!$L$2:$L$501)+SUMIFS('Rekap Order'!$O$2:$O$501,'Rekap Order'!$U$2:$U$501,$L288,'Rekap Order'!$M$2:$M$501,"&lt;&gt;Lunas"))</f>
        <v/>
      </c>
      <c r="J288" s="31">
        <f>IF($L288="","",IF(I288&lt;=0,"Lunas",IF(F288&gt;0,"DP","Belum bayar")))</f>
        <v/>
      </c>
      <c r="K288" s="31">
        <f>IF($L288="","",IF(I288&lt;=0,"","Halo Kak "&amp;B288&amp;", pesanan jastip kamu sudah siap dikirim. Total pelunasan Rp"&amp;FIXED(I288,0)&amp;" (sisa harga barang + ongkir). Mohon transfer paling lambat "&amp;Trip!$B$7&amp;" hari dan kirim bukti transfernya ya. Terima kasih!"))</f>
        <v/>
      </c>
      <c r="L288" s="9">
        <f>IFERROR(INDEX('Rekap Order'!$U$2:$U$501,MATCH(ROW()-1,'Rekap Order'!$V$2:$V$501,0)),"")</f>
        <v/>
      </c>
    </row>
    <row r="289">
      <c r="A289" s="31">
        <f>IF($L289="","",ROW()-1)</f>
        <v/>
      </c>
      <c r="B289" s="31">
        <f>IF($L289="","",INDEX('Rekap Order'!$C$2:$C$501,MATCH(ROW()-1,'Rekap Order'!$V$2:$V$501,0)))</f>
        <v/>
      </c>
      <c r="C289" s="31">
        <f>IF($L289="","",INDEX('Rekap Order'!$D$2:$D$501,MATCH(ROW()-1,'Rekap Order'!$V$2:$V$501,0))&amp;"")</f>
        <v/>
      </c>
      <c r="D289" s="16">
        <f>IF($L289="","",SUMIF('Rekap Order'!$U$2:$U$501,$L289,'Rekap Order'!$G$2:$G$501))</f>
        <v/>
      </c>
      <c r="E289" s="17">
        <f>IF($L289="","",SUMIF('Rekap Order'!$U$2:$U$501,$L289,'Rekap Order'!$J$2:$J$501))</f>
        <v/>
      </c>
      <c r="F289" s="17">
        <f>IF($L289="","",SUMIF('Rekap Order'!$U$2:$U$501,$L289,'Rekap Order'!$K$2:$K$501))</f>
        <v/>
      </c>
      <c r="G289" s="17">
        <f>IF($L289="","",SUMIF('Rekap Order'!$U$2:$U$501,$L289,'Rekap Order'!$O$2:$O$501))</f>
        <v/>
      </c>
      <c r="H289" s="17">
        <f>IF($L289="","",SUMIF('Rekap Order'!$U$2:$U$501,$L289,'Rekap Order'!$R$2:$R$501))</f>
        <v/>
      </c>
      <c r="I289" s="17">
        <f>IF($L289="","",SUMIF('Rekap Order'!$U$2:$U$501,$L289,'Rekap Order'!$L$2:$L$501)+SUMIFS('Rekap Order'!$O$2:$O$501,'Rekap Order'!$U$2:$U$501,$L289,'Rekap Order'!$M$2:$M$501,"&lt;&gt;Lunas"))</f>
        <v/>
      </c>
      <c r="J289" s="31">
        <f>IF($L289="","",IF(I289&lt;=0,"Lunas",IF(F289&gt;0,"DP","Belum bayar")))</f>
        <v/>
      </c>
      <c r="K289" s="31">
        <f>IF($L289="","",IF(I289&lt;=0,"","Halo Kak "&amp;B289&amp;", pesanan jastip kamu sudah siap dikirim. Total pelunasan Rp"&amp;FIXED(I289,0)&amp;" (sisa harga barang + ongkir). Mohon transfer paling lambat "&amp;Trip!$B$7&amp;" hari dan kirim bukti transfernya ya. Terima kasih!"))</f>
        <v/>
      </c>
      <c r="L289" s="9">
        <f>IFERROR(INDEX('Rekap Order'!$U$2:$U$501,MATCH(ROW()-1,'Rekap Order'!$V$2:$V$501,0)),"")</f>
        <v/>
      </c>
    </row>
    <row r="290">
      <c r="A290" s="31">
        <f>IF($L290="","",ROW()-1)</f>
        <v/>
      </c>
      <c r="B290" s="31">
        <f>IF($L290="","",INDEX('Rekap Order'!$C$2:$C$501,MATCH(ROW()-1,'Rekap Order'!$V$2:$V$501,0)))</f>
        <v/>
      </c>
      <c r="C290" s="31">
        <f>IF($L290="","",INDEX('Rekap Order'!$D$2:$D$501,MATCH(ROW()-1,'Rekap Order'!$V$2:$V$501,0))&amp;"")</f>
        <v/>
      </c>
      <c r="D290" s="16">
        <f>IF($L290="","",SUMIF('Rekap Order'!$U$2:$U$501,$L290,'Rekap Order'!$G$2:$G$501))</f>
        <v/>
      </c>
      <c r="E290" s="17">
        <f>IF($L290="","",SUMIF('Rekap Order'!$U$2:$U$501,$L290,'Rekap Order'!$J$2:$J$501))</f>
        <v/>
      </c>
      <c r="F290" s="17">
        <f>IF($L290="","",SUMIF('Rekap Order'!$U$2:$U$501,$L290,'Rekap Order'!$K$2:$K$501))</f>
        <v/>
      </c>
      <c r="G290" s="17">
        <f>IF($L290="","",SUMIF('Rekap Order'!$U$2:$U$501,$L290,'Rekap Order'!$O$2:$O$501))</f>
        <v/>
      </c>
      <c r="H290" s="17">
        <f>IF($L290="","",SUMIF('Rekap Order'!$U$2:$U$501,$L290,'Rekap Order'!$R$2:$R$501))</f>
        <v/>
      </c>
      <c r="I290" s="17">
        <f>IF($L290="","",SUMIF('Rekap Order'!$U$2:$U$501,$L290,'Rekap Order'!$L$2:$L$501)+SUMIFS('Rekap Order'!$O$2:$O$501,'Rekap Order'!$U$2:$U$501,$L290,'Rekap Order'!$M$2:$M$501,"&lt;&gt;Lunas"))</f>
        <v/>
      </c>
      <c r="J290" s="31">
        <f>IF($L290="","",IF(I290&lt;=0,"Lunas",IF(F290&gt;0,"DP","Belum bayar")))</f>
        <v/>
      </c>
      <c r="K290" s="31">
        <f>IF($L290="","",IF(I290&lt;=0,"","Halo Kak "&amp;B290&amp;", pesanan jastip kamu sudah siap dikirim. Total pelunasan Rp"&amp;FIXED(I290,0)&amp;" (sisa harga barang + ongkir). Mohon transfer paling lambat "&amp;Trip!$B$7&amp;" hari dan kirim bukti transfernya ya. Terima kasih!"))</f>
        <v/>
      </c>
      <c r="L290" s="9">
        <f>IFERROR(INDEX('Rekap Order'!$U$2:$U$501,MATCH(ROW()-1,'Rekap Order'!$V$2:$V$501,0)),"")</f>
        <v/>
      </c>
    </row>
    <row r="291">
      <c r="A291" s="31">
        <f>IF($L291="","",ROW()-1)</f>
        <v/>
      </c>
      <c r="B291" s="31">
        <f>IF($L291="","",INDEX('Rekap Order'!$C$2:$C$501,MATCH(ROW()-1,'Rekap Order'!$V$2:$V$501,0)))</f>
        <v/>
      </c>
      <c r="C291" s="31">
        <f>IF($L291="","",INDEX('Rekap Order'!$D$2:$D$501,MATCH(ROW()-1,'Rekap Order'!$V$2:$V$501,0))&amp;"")</f>
        <v/>
      </c>
      <c r="D291" s="16">
        <f>IF($L291="","",SUMIF('Rekap Order'!$U$2:$U$501,$L291,'Rekap Order'!$G$2:$G$501))</f>
        <v/>
      </c>
      <c r="E291" s="17">
        <f>IF($L291="","",SUMIF('Rekap Order'!$U$2:$U$501,$L291,'Rekap Order'!$J$2:$J$501))</f>
        <v/>
      </c>
      <c r="F291" s="17">
        <f>IF($L291="","",SUMIF('Rekap Order'!$U$2:$U$501,$L291,'Rekap Order'!$K$2:$K$501))</f>
        <v/>
      </c>
      <c r="G291" s="17">
        <f>IF($L291="","",SUMIF('Rekap Order'!$U$2:$U$501,$L291,'Rekap Order'!$O$2:$O$501))</f>
        <v/>
      </c>
      <c r="H291" s="17">
        <f>IF($L291="","",SUMIF('Rekap Order'!$U$2:$U$501,$L291,'Rekap Order'!$R$2:$R$501))</f>
        <v/>
      </c>
      <c r="I291" s="17">
        <f>IF($L291="","",SUMIF('Rekap Order'!$U$2:$U$501,$L291,'Rekap Order'!$L$2:$L$501)+SUMIFS('Rekap Order'!$O$2:$O$501,'Rekap Order'!$U$2:$U$501,$L291,'Rekap Order'!$M$2:$M$501,"&lt;&gt;Lunas"))</f>
        <v/>
      </c>
      <c r="J291" s="31">
        <f>IF($L291="","",IF(I291&lt;=0,"Lunas",IF(F291&gt;0,"DP","Belum bayar")))</f>
        <v/>
      </c>
      <c r="K291" s="31">
        <f>IF($L291="","",IF(I291&lt;=0,"","Halo Kak "&amp;B291&amp;", pesanan jastip kamu sudah siap dikirim. Total pelunasan Rp"&amp;FIXED(I291,0)&amp;" (sisa harga barang + ongkir). Mohon transfer paling lambat "&amp;Trip!$B$7&amp;" hari dan kirim bukti transfernya ya. Terima kasih!"))</f>
        <v/>
      </c>
      <c r="L291" s="9">
        <f>IFERROR(INDEX('Rekap Order'!$U$2:$U$501,MATCH(ROW()-1,'Rekap Order'!$V$2:$V$501,0)),"")</f>
        <v/>
      </c>
    </row>
    <row r="292">
      <c r="A292" s="31">
        <f>IF($L292="","",ROW()-1)</f>
        <v/>
      </c>
      <c r="B292" s="31">
        <f>IF($L292="","",INDEX('Rekap Order'!$C$2:$C$501,MATCH(ROW()-1,'Rekap Order'!$V$2:$V$501,0)))</f>
        <v/>
      </c>
      <c r="C292" s="31">
        <f>IF($L292="","",INDEX('Rekap Order'!$D$2:$D$501,MATCH(ROW()-1,'Rekap Order'!$V$2:$V$501,0))&amp;"")</f>
        <v/>
      </c>
      <c r="D292" s="16">
        <f>IF($L292="","",SUMIF('Rekap Order'!$U$2:$U$501,$L292,'Rekap Order'!$G$2:$G$501))</f>
        <v/>
      </c>
      <c r="E292" s="17">
        <f>IF($L292="","",SUMIF('Rekap Order'!$U$2:$U$501,$L292,'Rekap Order'!$J$2:$J$501))</f>
        <v/>
      </c>
      <c r="F292" s="17">
        <f>IF($L292="","",SUMIF('Rekap Order'!$U$2:$U$501,$L292,'Rekap Order'!$K$2:$K$501))</f>
        <v/>
      </c>
      <c r="G292" s="17">
        <f>IF($L292="","",SUMIF('Rekap Order'!$U$2:$U$501,$L292,'Rekap Order'!$O$2:$O$501))</f>
        <v/>
      </c>
      <c r="H292" s="17">
        <f>IF($L292="","",SUMIF('Rekap Order'!$U$2:$U$501,$L292,'Rekap Order'!$R$2:$R$501))</f>
        <v/>
      </c>
      <c r="I292" s="17">
        <f>IF($L292="","",SUMIF('Rekap Order'!$U$2:$U$501,$L292,'Rekap Order'!$L$2:$L$501)+SUMIFS('Rekap Order'!$O$2:$O$501,'Rekap Order'!$U$2:$U$501,$L292,'Rekap Order'!$M$2:$M$501,"&lt;&gt;Lunas"))</f>
        <v/>
      </c>
      <c r="J292" s="31">
        <f>IF($L292="","",IF(I292&lt;=0,"Lunas",IF(F292&gt;0,"DP","Belum bayar")))</f>
        <v/>
      </c>
      <c r="K292" s="31">
        <f>IF($L292="","",IF(I292&lt;=0,"","Halo Kak "&amp;B292&amp;", pesanan jastip kamu sudah siap dikirim. Total pelunasan Rp"&amp;FIXED(I292,0)&amp;" (sisa harga barang + ongkir). Mohon transfer paling lambat "&amp;Trip!$B$7&amp;" hari dan kirim bukti transfernya ya. Terima kasih!"))</f>
        <v/>
      </c>
      <c r="L292" s="9">
        <f>IFERROR(INDEX('Rekap Order'!$U$2:$U$501,MATCH(ROW()-1,'Rekap Order'!$V$2:$V$501,0)),"")</f>
        <v/>
      </c>
    </row>
    <row r="293">
      <c r="A293" s="31">
        <f>IF($L293="","",ROW()-1)</f>
        <v/>
      </c>
      <c r="B293" s="31">
        <f>IF($L293="","",INDEX('Rekap Order'!$C$2:$C$501,MATCH(ROW()-1,'Rekap Order'!$V$2:$V$501,0)))</f>
        <v/>
      </c>
      <c r="C293" s="31">
        <f>IF($L293="","",INDEX('Rekap Order'!$D$2:$D$501,MATCH(ROW()-1,'Rekap Order'!$V$2:$V$501,0))&amp;"")</f>
        <v/>
      </c>
      <c r="D293" s="16">
        <f>IF($L293="","",SUMIF('Rekap Order'!$U$2:$U$501,$L293,'Rekap Order'!$G$2:$G$501))</f>
        <v/>
      </c>
      <c r="E293" s="17">
        <f>IF($L293="","",SUMIF('Rekap Order'!$U$2:$U$501,$L293,'Rekap Order'!$J$2:$J$501))</f>
        <v/>
      </c>
      <c r="F293" s="17">
        <f>IF($L293="","",SUMIF('Rekap Order'!$U$2:$U$501,$L293,'Rekap Order'!$K$2:$K$501))</f>
        <v/>
      </c>
      <c r="G293" s="17">
        <f>IF($L293="","",SUMIF('Rekap Order'!$U$2:$U$501,$L293,'Rekap Order'!$O$2:$O$501))</f>
        <v/>
      </c>
      <c r="H293" s="17">
        <f>IF($L293="","",SUMIF('Rekap Order'!$U$2:$U$501,$L293,'Rekap Order'!$R$2:$R$501))</f>
        <v/>
      </c>
      <c r="I293" s="17">
        <f>IF($L293="","",SUMIF('Rekap Order'!$U$2:$U$501,$L293,'Rekap Order'!$L$2:$L$501)+SUMIFS('Rekap Order'!$O$2:$O$501,'Rekap Order'!$U$2:$U$501,$L293,'Rekap Order'!$M$2:$M$501,"&lt;&gt;Lunas"))</f>
        <v/>
      </c>
      <c r="J293" s="31">
        <f>IF($L293="","",IF(I293&lt;=0,"Lunas",IF(F293&gt;0,"DP","Belum bayar")))</f>
        <v/>
      </c>
      <c r="K293" s="31">
        <f>IF($L293="","",IF(I293&lt;=0,"","Halo Kak "&amp;B293&amp;", pesanan jastip kamu sudah siap dikirim. Total pelunasan Rp"&amp;FIXED(I293,0)&amp;" (sisa harga barang + ongkir). Mohon transfer paling lambat "&amp;Trip!$B$7&amp;" hari dan kirim bukti transfernya ya. Terima kasih!"))</f>
        <v/>
      </c>
      <c r="L293" s="9">
        <f>IFERROR(INDEX('Rekap Order'!$U$2:$U$501,MATCH(ROW()-1,'Rekap Order'!$V$2:$V$501,0)),"")</f>
        <v/>
      </c>
    </row>
    <row r="294">
      <c r="A294" s="31">
        <f>IF($L294="","",ROW()-1)</f>
        <v/>
      </c>
      <c r="B294" s="31">
        <f>IF($L294="","",INDEX('Rekap Order'!$C$2:$C$501,MATCH(ROW()-1,'Rekap Order'!$V$2:$V$501,0)))</f>
        <v/>
      </c>
      <c r="C294" s="31">
        <f>IF($L294="","",INDEX('Rekap Order'!$D$2:$D$501,MATCH(ROW()-1,'Rekap Order'!$V$2:$V$501,0))&amp;"")</f>
        <v/>
      </c>
      <c r="D294" s="16">
        <f>IF($L294="","",SUMIF('Rekap Order'!$U$2:$U$501,$L294,'Rekap Order'!$G$2:$G$501))</f>
        <v/>
      </c>
      <c r="E294" s="17">
        <f>IF($L294="","",SUMIF('Rekap Order'!$U$2:$U$501,$L294,'Rekap Order'!$J$2:$J$501))</f>
        <v/>
      </c>
      <c r="F294" s="17">
        <f>IF($L294="","",SUMIF('Rekap Order'!$U$2:$U$501,$L294,'Rekap Order'!$K$2:$K$501))</f>
        <v/>
      </c>
      <c r="G294" s="17">
        <f>IF($L294="","",SUMIF('Rekap Order'!$U$2:$U$501,$L294,'Rekap Order'!$O$2:$O$501))</f>
        <v/>
      </c>
      <c r="H294" s="17">
        <f>IF($L294="","",SUMIF('Rekap Order'!$U$2:$U$501,$L294,'Rekap Order'!$R$2:$R$501))</f>
        <v/>
      </c>
      <c r="I294" s="17">
        <f>IF($L294="","",SUMIF('Rekap Order'!$U$2:$U$501,$L294,'Rekap Order'!$L$2:$L$501)+SUMIFS('Rekap Order'!$O$2:$O$501,'Rekap Order'!$U$2:$U$501,$L294,'Rekap Order'!$M$2:$M$501,"&lt;&gt;Lunas"))</f>
        <v/>
      </c>
      <c r="J294" s="31">
        <f>IF($L294="","",IF(I294&lt;=0,"Lunas",IF(F294&gt;0,"DP","Belum bayar")))</f>
        <v/>
      </c>
      <c r="K294" s="31">
        <f>IF($L294="","",IF(I294&lt;=0,"","Halo Kak "&amp;B294&amp;", pesanan jastip kamu sudah siap dikirim. Total pelunasan Rp"&amp;FIXED(I294,0)&amp;" (sisa harga barang + ongkir). Mohon transfer paling lambat "&amp;Trip!$B$7&amp;" hari dan kirim bukti transfernya ya. Terima kasih!"))</f>
        <v/>
      </c>
      <c r="L294" s="9">
        <f>IFERROR(INDEX('Rekap Order'!$U$2:$U$501,MATCH(ROW()-1,'Rekap Order'!$V$2:$V$501,0)),"")</f>
        <v/>
      </c>
    </row>
    <row r="295">
      <c r="A295" s="31">
        <f>IF($L295="","",ROW()-1)</f>
        <v/>
      </c>
      <c r="B295" s="31">
        <f>IF($L295="","",INDEX('Rekap Order'!$C$2:$C$501,MATCH(ROW()-1,'Rekap Order'!$V$2:$V$501,0)))</f>
        <v/>
      </c>
      <c r="C295" s="31">
        <f>IF($L295="","",INDEX('Rekap Order'!$D$2:$D$501,MATCH(ROW()-1,'Rekap Order'!$V$2:$V$501,0))&amp;"")</f>
        <v/>
      </c>
      <c r="D295" s="16">
        <f>IF($L295="","",SUMIF('Rekap Order'!$U$2:$U$501,$L295,'Rekap Order'!$G$2:$G$501))</f>
        <v/>
      </c>
      <c r="E295" s="17">
        <f>IF($L295="","",SUMIF('Rekap Order'!$U$2:$U$501,$L295,'Rekap Order'!$J$2:$J$501))</f>
        <v/>
      </c>
      <c r="F295" s="17">
        <f>IF($L295="","",SUMIF('Rekap Order'!$U$2:$U$501,$L295,'Rekap Order'!$K$2:$K$501))</f>
        <v/>
      </c>
      <c r="G295" s="17">
        <f>IF($L295="","",SUMIF('Rekap Order'!$U$2:$U$501,$L295,'Rekap Order'!$O$2:$O$501))</f>
        <v/>
      </c>
      <c r="H295" s="17">
        <f>IF($L295="","",SUMIF('Rekap Order'!$U$2:$U$501,$L295,'Rekap Order'!$R$2:$R$501))</f>
        <v/>
      </c>
      <c r="I295" s="17">
        <f>IF($L295="","",SUMIF('Rekap Order'!$U$2:$U$501,$L295,'Rekap Order'!$L$2:$L$501)+SUMIFS('Rekap Order'!$O$2:$O$501,'Rekap Order'!$U$2:$U$501,$L295,'Rekap Order'!$M$2:$M$501,"&lt;&gt;Lunas"))</f>
        <v/>
      </c>
      <c r="J295" s="31">
        <f>IF($L295="","",IF(I295&lt;=0,"Lunas",IF(F295&gt;0,"DP","Belum bayar")))</f>
        <v/>
      </c>
      <c r="K295" s="31">
        <f>IF($L295="","",IF(I295&lt;=0,"","Halo Kak "&amp;B295&amp;", pesanan jastip kamu sudah siap dikirim. Total pelunasan Rp"&amp;FIXED(I295,0)&amp;" (sisa harga barang + ongkir). Mohon transfer paling lambat "&amp;Trip!$B$7&amp;" hari dan kirim bukti transfernya ya. Terima kasih!"))</f>
        <v/>
      </c>
      <c r="L295" s="9">
        <f>IFERROR(INDEX('Rekap Order'!$U$2:$U$501,MATCH(ROW()-1,'Rekap Order'!$V$2:$V$501,0)),"")</f>
        <v/>
      </c>
    </row>
    <row r="296">
      <c r="A296" s="31">
        <f>IF($L296="","",ROW()-1)</f>
        <v/>
      </c>
      <c r="B296" s="31">
        <f>IF($L296="","",INDEX('Rekap Order'!$C$2:$C$501,MATCH(ROW()-1,'Rekap Order'!$V$2:$V$501,0)))</f>
        <v/>
      </c>
      <c r="C296" s="31">
        <f>IF($L296="","",INDEX('Rekap Order'!$D$2:$D$501,MATCH(ROW()-1,'Rekap Order'!$V$2:$V$501,0))&amp;"")</f>
        <v/>
      </c>
      <c r="D296" s="16">
        <f>IF($L296="","",SUMIF('Rekap Order'!$U$2:$U$501,$L296,'Rekap Order'!$G$2:$G$501))</f>
        <v/>
      </c>
      <c r="E296" s="17">
        <f>IF($L296="","",SUMIF('Rekap Order'!$U$2:$U$501,$L296,'Rekap Order'!$J$2:$J$501))</f>
        <v/>
      </c>
      <c r="F296" s="17">
        <f>IF($L296="","",SUMIF('Rekap Order'!$U$2:$U$501,$L296,'Rekap Order'!$K$2:$K$501))</f>
        <v/>
      </c>
      <c r="G296" s="17">
        <f>IF($L296="","",SUMIF('Rekap Order'!$U$2:$U$501,$L296,'Rekap Order'!$O$2:$O$501))</f>
        <v/>
      </c>
      <c r="H296" s="17">
        <f>IF($L296="","",SUMIF('Rekap Order'!$U$2:$U$501,$L296,'Rekap Order'!$R$2:$R$501))</f>
        <v/>
      </c>
      <c r="I296" s="17">
        <f>IF($L296="","",SUMIF('Rekap Order'!$U$2:$U$501,$L296,'Rekap Order'!$L$2:$L$501)+SUMIFS('Rekap Order'!$O$2:$O$501,'Rekap Order'!$U$2:$U$501,$L296,'Rekap Order'!$M$2:$M$501,"&lt;&gt;Lunas"))</f>
        <v/>
      </c>
      <c r="J296" s="31">
        <f>IF($L296="","",IF(I296&lt;=0,"Lunas",IF(F296&gt;0,"DP","Belum bayar")))</f>
        <v/>
      </c>
      <c r="K296" s="31">
        <f>IF($L296="","",IF(I296&lt;=0,"","Halo Kak "&amp;B296&amp;", pesanan jastip kamu sudah siap dikirim. Total pelunasan Rp"&amp;FIXED(I296,0)&amp;" (sisa harga barang + ongkir). Mohon transfer paling lambat "&amp;Trip!$B$7&amp;" hari dan kirim bukti transfernya ya. Terima kasih!"))</f>
        <v/>
      </c>
      <c r="L296" s="9">
        <f>IFERROR(INDEX('Rekap Order'!$U$2:$U$501,MATCH(ROW()-1,'Rekap Order'!$V$2:$V$501,0)),"")</f>
        <v/>
      </c>
    </row>
    <row r="297">
      <c r="A297" s="31">
        <f>IF($L297="","",ROW()-1)</f>
        <v/>
      </c>
      <c r="B297" s="31">
        <f>IF($L297="","",INDEX('Rekap Order'!$C$2:$C$501,MATCH(ROW()-1,'Rekap Order'!$V$2:$V$501,0)))</f>
        <v/>
      </c>
      <c r="C297" s="31">
        <f>IF($L297="","",INDEX('Rekap Order'!$D$2:$D$501,MATCH(ROW()-1,'Rekap Order'!$V$2:$V$501,0))&amp;"")</f>
        <v/>
      </c>
      <c r="D297" s="16">
        <f>IF($L297="","",SUMIF('Rekap Order'!$U$2:$U$501,$L297,'Rekap Order'!$G$2:$G$501))</f>
        <v/>
      </c>
      <c r="E297" s="17">
        <f>IF($L297="","",SUMIF('Rekap Order'!$U$2:$U$501,$L297,'Rekap Order'!$J$2:$J$501))</f>
        <v/>
      </c>
      <c r="F297" s="17">
        <f>IF($L297="","",SUMIF('Rekap Order'!$U$2:$U$501,$L297,'Rekap Order'!$K$2:$K$501))</f>
        <v/>
      </c>
      <c r="G297" s="17">
        <f>IF($L297="","",SUMIF('Rekap Order'!$U$2:$U$501,$L297,'Rekap Order'!$O$2:$O$501))</f>
        <v/>
      </c>
      <c r="H297" s="17">
        <f>IF($L297="","",SUMIF('Rekap Order'!$U$2:$U$501,$L297,'Rekap Order'!$R$2:$R$501))</f>
        <v/>
      </c>
      <c r="I297" s="17">
        <f>IF($L297="","",SUMIF('Rekap Order'!$U$2:$U$501,$L297,'Rekap Order'!$L$2:$L$501)+SUMIFS('Rekap Order'!$O$2:$O$501,'Rekap Order'!$U$2:$U$501,$L297,'Rekap Order'!$M$2:$M$501,"&lt;&gt;Lunas"))</f>
        <v/>
      </c>
      <c r="J297" s="31">
        <f>IF($L297="","",IF(I297&lt;=0,"Lunas",IF(F297&gt;0,"DP","Belum bayar")))</f>
        <v/>
      </c>
      <c r="K297" s="31">
        <f>IF($L297="","",IF(I297&lt;=0,"","Halo Kak "&amp;B297&amp;", pesanan jastip kamu sudah siap dikirim. Total pelunasan Rp"&amp;FIXED(I297,0)&amp;" (sisa harga barang + ongkir). Mohon transfer paling lambat "&amp;Trip!$B$7&amp;" hari dan kirim bukti transfernya ya. Terima kasih!"))</f>
        <v/>
      </c>
      <c r="L297" s="9">
        <f>IFERROR(INDEX('Rekap Order'!$U$2:$U$501,MATCH(ROW()-1,'Rekap Order'!$V$2:$V$501,0)),"")</f>
        <v/>
      </c>
    </row>
    <row r="298">
      <c r="A298" s="31">
        <f>IF($L298="","",ROW()-1)</f>
        <v/>
      </c>
      <c r="B298" s="31">
        <f>IF($L298="","",INDEX('Rekap Order'!$C$2:$C$501,MATCH(ROW()-1,'Rekap Order'!$V$2:$V$501,0)))</f>
        <v/>
      </c>
      <c r="C298" s="31">
        <f>IF($L298="","",INDEX('Rekap Order'!$D$2:$D$501,MATCH(ROW()-1,'Rekap Order'!$V$2:$V$501,0))&amp;"")</f>
        <v/>
      </c>
      <c r="D298" s="16">
        <f>IF($L298="","",SUMIF('Rekap Order'!$U$2:$U$501,$L298,'Rekap Order'!$G$2:$G$501))</f>
        <v/>
      </c>
      <c r="E298" s="17">
        <f>IF($L298="","",SUMIF('Rekap Order'!$U$2:$U$501,$L298,'Rekap Order'!$J$2:$J$501))</f>
        <v/>
      </c>
      <c r="F298" s="17">
        <f>IF($L298="","",SUMIF('Rekap Order'!$U$2:$U$501,$L298,'Rekap Order'!$K$2:$K$501))</f>
        <v/>
      </c>
      <c r="G298" s="17">
        <f>IF($L298="","",SUMIF('Rekap Order'!$U$2:$U$501,$L298,'Rekap Order'!$O$2:$O$501))</f>
        <v/>
      </c>
      <c r="H298" s="17">
        <f>IF($L298="","",SUMIF('Rekap Order'!$U$2:$U$501,$L298,'Rekap Order'!$R$2:$R$501))</f>
        <v/>
      </c>
      <c r="I298" s="17">
        <f>IF($L298="","",SUMIF('Rekap Order'!$U$2:$U$501,$L298,'Rekap Order'!$L$2:$L$501)+SUMIFS('Rekap Order'!$O$2:$O$501,'Rekap Order'!$U$2:$U$501,$L298,'Rekap Order'!$M$2:$M$501,"&lt;&gt;Lunas"))</f>
        <v/>
      </c>
      <c r="J298" s="31">
        <f>IF($L298="","",IF(I298&lt;=0,"Lunas",IF(F298&gt;0,"DP","Belum bayar")))</f>
        <v/>
      </c>
      <c r="K298" s="31">
        <f>IF($L298="","",IF(I298&lt;=0,"","Halo Kak "&amp;B298&amp;", pesanan jastip kamu sudah siap dikirim. Total pelunasan Rp"&amp;FIXED(I298,0)&amp;" (sisa harga barang + ongkir). Mohon transfer paling lambat "&amp;Trip!$B$7&amp;" hari dan kirim bukti transfernya ya. Terima kasih!"))</f>
        <v/>
      </c>
      <c r="L298" s="9">
        <f>IFERROR(INDEX('Rekap Order'!$U$2:$U$501,MATCH(ROW()-1,'Rekap Order'!$V$2:$V$501,0)),"")</f>
        <v/>
      </c>
    </row>
    <row r="299">
      <c r="A299" s="31">
        <f>IF($L299="","",ROW()-1)</f>
        <v/>
      </c>
      <c r="B299" s="31">
        <f>IF($L299="","",INDEX('Rekap Order'!$C$2:$C$501,MATCH(ROW()-1,'Rekap Order'!$V$2:$V$501,0)))</f>
        <v/>
      </c>
      <c r="C299" s="31">
        <f>IF($L299="","",INDEX('Rekap Order'!$D$2:$D$501,MATCH(ROW()-1,'Rekap Order'!$V$2:$V$501,0))&amp;"")</f>
        <v/>
      </c>
      <c r="D299" s="16">
        <f>IF($L299="","",SUMIF('Rekap Order'!$U$2:$U$501,$L299,'Rekap Order'!$G$2:$G$501))</f>
        <v/>
      </c>
      <c r="E299" s="17">
        <f>IF($L299="","",SUMIF('Rekap Order'!$U$2:$U$501,$L299,'Rekap Order'!$J$2:$J$501))</f>
        <v/>
      </c>
      <c r="F299" s="17">
        <f>IF($L299="","",SUMIF('Rekap Order'!$U$2:$U$501,$L299,'Rekap Order'!$K$2:$K$501))</f>
        <v/>
      </c>
      <c r="G299" s="17">
        <f>IF($L299="","",SUMIF('Rekap Order'!$U$2:$U$501,$L299,'Rekap Order'!$O$2:$O$501))</f>
        <v/>
      </c>
      <c r="H299" s="17">
        <f>IF($L299="","",SUMIF('Rekap Order'!$U$2:$U$501,$L299,'Rekap Order'!$R$2:$R$501))</f>
        <v/>
      </c>
      <c r="I299" s="17">
        <f>IF($L299="","",SUMIF('Rekap Order'!$U$2:$U$501,$L299,'Rekap Order'!$L$2:$L$501)+SUMIFS('Rekap Order'!$O$2:$O$501,'Rekap Order'!$U$2:$U$501,$L299,'Rekap Order'!$M$2:$M$501,"&lt;&gt;Lunas"))</f>
        <v/>
      </c>
      <c r="J299" s="31">
        <f>IF($L299="","",IF(I299&lt;=0,"Lunas",IF(F299&gt;0,"DP","Belum bayar")))</f>
        <v/>
      </c>
      <c r="K299" s="31">
        <f>IF($L299="","",IF(I299&lt;=0,"","Halo Kak "&amp;B299&amp;", pesanan jastip kamu sudah siap dikirim. Total pelunasan Rp"&amp;FIXED(I299,0)&amp;" (sisa harga barang + ongkir). Mohon transfer paling lambat "&amp;Trip!$B$7&amp;" hari dan kirim bukti transfernya ya. Terima kasih!"))</f>
        <v/>
      </c>
      <c r="L299" s="9">
        <f>IFERROR(INDEX('Rekap Order'!$U$2:$U$501,MATCH(ROW()-1,'Rekap Order'!$V$2:$V$501,0)),"")</f>
        <v/>
      </c>
    </row>
    <row r="300">
      <c r="A300" s="31">
        <f>IF($L300="","",ROW()-1)</f>
        <v/>
      </c>
      <c r="B300" s="31">
        <f>IF($L300="","",INDEX('Rekap Order'!$C$2:$C$501,MATCH(ROW()-1,'Rekap Order'!$V$2:$V$501,0)))</f>
        <v/>
      </c>
      <c r="C300" s="31">
        <f>IF($L300="","",INDEX('Rekap Order'!$D$2:$D$501,MATCH(ROW()-1,'Rekap Order'!$V$2:$V$501,0))&amp;"")</f>
        <v/>
      </c>
      <c r="D300" s="16">
        <f>IF($L300="","",SUMIF('Rekap Order'!$U$2:$U$501,$L300,'Rekap Order'!$G$2:$G$501))</f>
        <v/>
      </c>
      <c r="E300" s="17">
        <f>IF($L300="","",SUMIF('Rekap Order'!$U$2:$U$501,$L300,'Rekap Order'!$J$2:$J$501))</f>
        <v/>
      </c>
      <c r="F300" s="17">
        <f>IF($L300="","",SUMIF('Rekap Order'!$U$2:$U$501,$L300,'Rekap Order'!$K$2:$K$501))</f>
        <v/>
      </c>
      <c r="G300" s="17">
        <f>IF($L300="","",SUMIF('Rekap Order'!$U$2:$U$501,$L300,'Rekap Order'!$O$2:$O$501))</f>
        <v/>
      </c>
      <c r="H300" s="17">
        <f>IF($L300="","",SUMIF('Rekap Order'!$U$2:$U$501,$L300,'Rekap Order'!$R$2:$R$501))</f>
        <v/>
      </c>
      <c r="I300" s="17">
        <f>IF($L300="","",SUMIF('Rekap Order'!$U$2:$U$501,$L300,'Rekap Order'!$L$2:$L$501)+SUMIFS('Rekap Order'!$O$2:$O$501,'Rekap Order'!$U$2:$U$501,$L300,'Rekap Order'!$M$2:$M$501,"&lt;&gt;Lunas"))</f>
        <v/>
      </c>
      <c r="J300" s="31">
        <f>IF($L300="","",IF(I300&lt;=0,"Lunas",IF(F300&gt;0,"DP","Belum bayar")))</f>
        <v/>
      </c>
      <c r="K300" s="31">
        <f>IF($L300="","",IF(I300&lt;=0,"","Halo Kak "&amp;B300&amp;", pesanan jastip kamu sudah siap dikirim. Total pelunasan Rp"&amp;FIXED(I300,0)&amp;" (sisa harga barang + ongkir). Mohon transfer paling lambat "&amp;Trip!$B$7&amp;" hari dan kirim bukti transfernya ya. Terima kasih!"))</f>
        <v/>
      </c>
      <c r="L300" s="9">
        <f>IFERROR(INDEX('Rekap Order'!$U$2:$U$501,MATCH(ROW()-1,'Rekap Order'!$V$2:$V$501,0)),"")</f>
        <v/>
      </c>
    </row>
    <row r="301">
      <c r="A301" s="31">
        <f>IF($L301="","",ROW()-1)</f>
        <v/>
      </c>
      <c r="B301" s="31">
        <f>IF($L301="","",INDEX('Rekap Order'!$C$2:$C$501,MATCH(ROW()-1,'Rekap Order'!$V$2:$V$501,0)))</f>
        <v/>
      </c>
      <c r="C301" s="31">
        <f>IF($L301="","",INDEX('Rekap Order'!$D$2:$D$501,MATCH(ROW()-1,'Rekap Order'!$V$2:$V$501,0))&amp;"")</f>
        <v/>
      </c>
      <c r="D301" s="16">
        <f>IF($L301="","",SUMIF('Rekap Order'!$U$2:$U$501,$L301,'Rekap Order'!$G$2:$G$501))</f>
        <v/>
      </c>
      <c r="E301" s="17">
        <f>IF($L301="","",SUMIF('Rekap Order'!$U$2:$U$501,$L301,'Rekap Order'!$J$2:$J$501))</f>
        <v/>
      </c>
      <c r="F301" s="17">
        <f>IF($L301="","",SUMIF('Rekap Order'!$U$2:$U$501,$L301,'Rekap Order'!$K$2:$K$501))</f>
        <v/>
      </c>
      <c r="G301" s="17">
        <f>IF($L301="","",SUMIF('Rekap Order'!$U$2:$U$501,$L301,'Rekap Order'!$O$2:$O$501))</f>
        <v/>
      </c>
      <c r="H301" s="17">
        <f>IF($L301="","",SUMIF('Rekap Order'!$U$2:$U$501,$L301,'Rekap Order'!$R$2:$R$501))</f>
        <v/>
      </c>
      <c r="I301" s="17">
        <f>IF($L301="","",SUMIF('Rekap Order'!$U$2:$U$501,$L301,'Rekap Order'!$L$2:$L$501)+SUMIFS('Rekap Order'!$O$2:$O$501,'Rekap Order'!$U$2:$U$501,$L301,'Rekap Order'!$M$2:$M$501,"&lt;&gt;Lunas"))</f>
        <v/>
      </c>
      <c r="J301" s="31">
        <f>IF($L301="","",IF(I301&lt;=0,"Lunas",IF(F301&gt;0,"DP","Belum bayar")))</f>
        <v/>
      </c>
      <c r="K301" s="31">
        <f>IF($L301="","",IF(I301&lt;=0,"","Halo Kak "&amp;B301&amp;", pesanan jastip kamu sudah siap dikirim. Total pelunasan Rp"&amp;FIXED(I301,0)&amp;" (sisa harga barang + ongkir). Mohon transfer paling lambat "&amp;Trip!$B$7&amp;" hari dan kirim bukti transfernya ya. Terima kasih!"))</f>
        <v/>
      </c>
      <c r="L301" s="9">
        <f>IFERROR(INDEX('Rekap Order'!$U$2:$U$501,MATCH(ROW()-1,'Rekap Order'!$V$2:$V$501,0)),"")</f>
        <v/>
      </c>
    </row>
  </sheetData>
  <conditionalFormatting sqref="J2:J301">
    <cfRule type="expression" priority="1" dxfId="0">
      <formula>$J2="Lunas"</formula>
    </cfRule>
    <cfRule type="expression" priority="2" dxfId="1">
      <formula>$J2="DP"</formula>
    </cfRule>
    <cfRule type="expression" priority="3" dxfId="2">
      <formula>$J2="Belum bayar"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5803D"/>
    <outlinePr summaryBelow="1" summaryRight="1"/>
    <pageSetUpPr/>
  </sheetPr>
  <dimension ref="A1:I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4" customWidth="1" min="2" max="2"/>
    <col width="10" customWidth="1" min="3" max="3"/>
    <col width="10" customWidth="1" min="4" max="4"/>
    <col width="15" customWidth="1" min="5" max="5"/>
    <col width="15" customWidth="1" min="6" max="6"/>
    <col width="12" customWidth="1" min="7" max="7"/>
    <col width="9" customWidth="1" min="8" max="8"/>
    <col width="10" customWidth="1" min="9" max="9"/>
  </cols>
  <sheetData>
    <row r="1" ht="42" customHeight="1">
      <c r="A1" s="20" t="inlineStr">
        <is>
          <t>No.</t>
        </is>
      </c>
      <c r="B1" s="20" t="inlineStr">
        <is>
          <t>Barang — varian</t>
        </is>
      </c>
      <c r="C1" s="20" t="inlineStr">
        <is>
          <t>Total jumlah</t>
        </is>
      </c>
      <c r="D1" s="20" t="inlineStr">
        <is>
          <t>Baris pesanan</t>
        </is>
      </c>
      <c r="E1" s="20" t="inlineStr">
        <is>
          <t>Harga satuan (Rp)</t>
        </is>
      </c>
      <c r="F1" s="20" t="inlineStr">
        <is>
          <t>Modal belanja</t>
        </is>
      </c>
      <c r="G1" s="20" t="inlineStr">
        <is>
          <t>Sudah dibeli / dikirim</t>
        </is>
      </c>
      <c r="H1" s="20" t="inlineStr">
        <is>
          <t>Habis</t>
        </is>
      </c>
      <c r="I1" s="20" t="inlineStr">
        <is>
          <t>Belum dibeli</t>
        </is>
      </c>
    </row>
    <row r="2">
      <c r="A2" s="31">
        <f>IF($B2="","",ROW()-1)</f>
        <v/>
      </c>
      <c r="B2" s="31">
        <f>IFERROR(INDEX('Rekap Order'!$W$2:$W$501,MATCH(ROW()-1,'Rekap Order'!$X$2:$X$501,0)),"")</f>
        <v/>
      </c>
      <c r="C2" s="16">
        <f>IF($B2="","",SUMIF('Rekap Order'!$W$2:$W$501,$B2,'Rekap Order'!$G$2:$G$501))</f>
        <v/>
      </c>
      <c r="D2" s="16">
        <f>IF($B2="","",COUNTIF('Rekap Order'!$W$2:$W$501,$B2))</f>
        <v/>
      </c>
      <c r="E2" s="17">
        <f>IF($B2="","",INDEX('Rekap Order'!$H$2:$H$501,MATCH($B2,'Rekap Order'!$W$2:$W$501,0)))</f>
        <v/>
      </c>
      <c r="F2" s="17">
        <f>IF($B2="","",SUMPRODUCT(('Rekap Order'!$W$2:$W$501=$B2)*'Rekap Order'!$H$2:$H$501*'Rekap Order'!$G$2:$G$501))</f>
        <v/>
      </c>
      <c r="G2" s="16">
        <f>IF($B2="","",SUMIFS('Rekap Order'!$G$2:$G$501,'Rekap Order'!$W$2:$W$501,$B2,'Rekap Order'!$N$2:$N$501,"Sudah dibeli")+SUMIFS('Rekap Order'!$G$2:$G$501,'Rekap Order'!$W$2:$W$501,$B2,'Rekap Order'!$N$2:$N$501,"Dikirim"))</f>
        <v/>
      </c>
      <c r="H2" s="16">
        <f>IF($B2="","",SUMIFS('Rekap Order'!$G$2:$G$501,'Rekap Order'!$W$2:$W$501,$B2,'Rekap Order'!$N$2:$N$501,"Habis"))</f>
        <v/>
      </c>
      <c r="I2" s="16">
        <f>IF($B2="","",C2-G2-H2)</f>
        <v/>
      </c>
    </row>
    <row r="3">
      <c r="A3" s="31">
        <f>IF($B3="","",ROW()-1)</f>
        <v/>
      </c>
      <c r="B3" s="31">
        <f>IFERROR(INDEX('Rekap Order'!$W$2:$W$501,MATCH(ROW()-1,'Rekap Order'!$X$2:$X$501,0)),"")</f>
        <v/>
      </c>
      <c r="C3" s="16">
        <f>IF($B3="","",SUMIF('Rekap Order'!$W$2:$W$501,$B3,'Rekap Order'!$G$2:$G$501))</f>
        <v/>
      </c>
      <c r="D3" s="16">
        <f>IF($B3="","",COUNTIF('Rekap Order'!$W$2:$W$501,$B3))</f>
        <v/>
      </c>
      <c r="E3" s="17">
        <f>IF($B3="","",INDEX('Rekap Order'!$H$2:$H$501,MATCH($B3,'Rekap Order'!$W$2:$W$501,0)))</f>
        <v/>
      </c>
      <c r="F3" s="17">
        <f>IF($B3="","",SUMPRODUCT(('Rekap Order'!$W$2:$W$501=$B3)*'Rekap Order'!$H$2:$H$501*'Rekap Order'!$G$2:$G$501))</f>
        <v/>
      </c>
      <c r="G3" s="16">
        <f>IF($B3="","",SUMIFS('Rekap Order'!$G$2:$G$501,'Rekap Order'!$W$2:$W$501,$B3,'Rekap Order'!$N$2:$N$501,"Sudah dibeli")+SUMIFS('Rekap Order'!$G$2:$G$501,'Rekap Order'!$W$2:$W$501,$B3,'Rekap Order'!$N$2:$N$501,"Dikirim"))</f>
        <v/>
      </c>
      <c r="H3" s="16">
        <f>IF($B3="","",SUMIFS('Rekap Order'!$G$2:$G$501,'Rekap Order'!$W$2:$W$501,$B3,'Rekap Order'!$N$2:$N$501,"Habis"))</f>
        <v/>
      </c>
      <c r="I3" s="16">
        <f>IF($B3="","",C3-G3-H3)</f>
        <v/>
      </c>
    </row>
    <row r="4">
      <c r="A4" s="31">
        <f>IF($B4="","",ROW()-1)</f>
        <v/>
      </c>
      <c r="B4" s="31">
        <f>IFERROR(INDEX('Rekap Order'!$W$2:$W$501,MATCH(ROW()-1,'Rekap Order'!$X$2:$X$501,0)),"")</f>
        <v/>
      </c>
      <c r="C4" s="16">
        <f>IF($B4="","",SUMIF('Rekap Order'!$W$2:$W$501,$B4,'Rekap Order'!$G$2:$G$501))</f>
        <v/>
      </c>
      <c r="D4" s="16">
        <f>IF($B4="","",COUNTIF('Rekap Order'!$W$2:$W$501,$B4))</f>
        <v/>
      </c>
      <c r="E4" s="17">
        <f>IF($B4="","",INDEX('Rekap Order'!$H$2:$H$501,MATCH($B4,'Rekap Order'!$W$2:$W$501,0)))</f>
        <v/>
      </c>
      <c r="F4" s="17">
        <f>IF($B4="","",SUMPRODUCT(('Rekap Order'!$W$2:$W$501=$B4)*'Rekap Order'!$H$2:$H$501*'Rekap Order'!$G$2:$G$501))</f>
        <v/>
      </c>
      <c r="G4" s="16">
        <f>IF($B4="","",SUMIFS('Rekap Order'!$G$2:$G$501,'Rekap Order'!$W$2:$W$501,$B4,'Rekap Order'!$N$2:$N$501,"Sudah dibeli")+SUMIFS('Rekap Order'!$G$2:$G$501,'Rekap Order'!$W$2:$W$501,$B4,'Rekap Order'!$N$2:$N$501,"Dikirim"))</f>
        <v/>
      </c>
      <c r="H4" s="16">
        <f>IF($B4="","",SUMIFS('Rekap Order'!$G$2:$G$501,'Rekap Order'!$W$2:$W$501,$B4,'Rekap Order'!$N$2:$N$501,"Habis"))</f>
        <v/>
      </c>
      <c r="I4" s="16">
        <f>IF($B4="","",C4-G4-H4)</f>
        <v/>
      </c>
    </row>
    <row r="5">
      <c r="A5" s="31">
        <f>IF($B5="","",ROW()-1)</f>
        <v/>
      </c>
      <c r="B5" s="31">
        <f>IFERROR(INDEX('Rekap Order'!$W$2:$W$501,MATCH(ROW()-1,'Rekap Order'!$X$2:$X$501,0)),"")</f>
        <v/>
      </c>
      <c r="C5" s="16">
        <f>IF($B5="","",SUMIF('Rekap Order'!$W$2:$W$501,$B5,'Rekap Order'!$G$2:$G$501))</f>
        <v/>
      </c>
      <c r="D5" s="16">
        <f>IF($B5="","",COUNTIF('Rekap Order'!$W$2:$W$501,$B5))</f>
        <v/>
      </c>
      <c r="E5" s="17">
        <f>IF($B5="","",INDEX('Rekap Order'!$H$2:$H$501,MATCH($B5,'Rekap Order'!$W$2:$W$501,0)))</f>
        <v/>
      </c>
      <c r="F5" s="17">
        <f>IF($B5="","",SUMPRODUCT(('Rekap Order'!$W$2:$W$501=$B5)*'Rekap Order'!$H$2:$H$501*'Rekap Order'!$G$2:$G$501))</f>
        <v/>
      </c>
      <c r="G5" s="16">
        <f>IF($B5="","",SUMIFS('Rekap Order'!$G$2:$G$501,'Rekap Order'!$W$2:$W$501,$B5,'Rekap Order'!$N$2:$N$501,"Sudah dibeli")+SUMIFS('Rekap Order'!$G$2:$G$501,'Rekap Order'!$W$2:$W$501,$B5,'Rekap Order'!$N$2:$N$501,"Dikirim"))</f>
        <v/>
      </c>
      <c r="H5" s="16">
        <f>IF($B5="","",SUMIFS('Rekap Order'!$G$2:$G$501,'Rekap Order'!$W$2:$W$501,$B5,'Rekap Order'!$N$2:$N$501,"Habis"))</f>
        <v/>
      </c>
      <c r="I5" s="16">
        <f>IF($B5="","",C5-G5-H5)</f>
        <v/>
      </c>
    </row>
    <row r="6">
      <c r="A6" s="31">
        <f>IF($B6="","",ROW()-1)</f>
        <v/>
      </c>
      <c r="B6" s="31">
        <f>IFERROR(INDEX('Rekap Order'!$W$2:$W$501,MATCH(ROW()-1,'Rekap Order'!$X$2:$X$501,0)),"")</f>
        <v/>
      </c>
      <c r="C6" s="16">
        <f>IF($B6="","",SUMIF('Rekap Order'!$W$2:$W$501,$B6,'Rekap Order'!$G$2:$G$501))</f>
        <v/>
      </c>
      <c r="D6" s="16">
        <f>IF($B6="","",COUNTIF('Rekap Order'!$W$2:$W$501,$B6))</f>
        <v/>
      </c>
      <c r="E6" s="17">
        <f>IF($B6="","",INDEX('Rekap Order'!$H$2:$H$501,MATCH($B6,'Rekap Order'!$W$2:$W$501,0)))</f>
        <v/>
      </c>
      <c r="F6" s="17">
        <f>IF($B6="","",SUMPRODUCT(('Rekap Order'!$W$2:$W$501=$B6)*'Rekap Order'!$H$2:$H$501*'Rekap Order'!$G$2:$G$501))</f>
        <v/>
      </c>
      <c r="G6" s="16">
        <f>IF($B6="","",SUMIFS('Rekap Order'!$G$2:$G$501,'Rekap Order'!$W$2:$W$501,$B6,'Rekap Order'!$N$2:$N$501,"Sudah dibeli")+SUMIFS('Rekap Order'!$G$2:$G$501,'Rekap Order'!$W$2:$W$501,$B6,'Rekap Order'!$N$2:$N$501,"Dikirim"))</f>
        <v/>
      </c>
      <c r="H6" s="16">
        <f>IF($B6="","",SUMIFS('Rekap Order'!$G$2:$G$501,'Rekap Order'!$W$2:$W$501,$B6,'Rekap Order'!$N$2:$N$501,"Habis"))</f>
        <v/>
      </c>
      <c r="I6" s="16">
        <f>IF($B6="","",C6-G6-H6)</f>
        <v/>
      </c>
    </row>
    <row r="7">
      <c r="A7" s="31">
        <f>IF($B7="","",ROW()-1)</f>
        <v/>
      </c>
      <c r="B7" s="31">
        <f>IFERROR(INDEX('Rekap Order'!$W$2:$W$501,MATCH(ROW()-1,'Rekap Order'!$X$2:$X$501,0)),"")</f>
        <v/>
      </c>
      <c r="C7" s="16">
        <f>IF($B7="","",SUMIF('Rekap Order'!$W$2:$W$501,$B7,'Rekap Order'!$G$2:$G$501))</f>
        <v/>
      </c>
      <c r="D7" s="16">
        <f>IF($B7="","",COUNTIF('Rekap Order'!$W$2:$W$501,$B7))</f>
        <v/>
      </c>
      <c r="E7" s="17">
        <f>IF($B7="","",INDEX('Rekap Order'!$H$2:$H$501,MATCH($B7,'Rekap Order'!$W$2:$W$501,0)))</f>
        <v/>
      </c>
      <c r="F7" s="17">
        <f>IF($B7="","",SUMPRODUCT(('Rekap Order'!$W$2:$W$501=$B7)*'Rekap Order'!$H$2:$H$501*'Rekap Order'!$G$2:$G$501))</f>
        <v/>
      </c>
      <c r="G7" s="16">
        <f>IF($B7="","",SUMIFS('Rekap Order'!$G$2:$G$501,'Rekap Order'!$W$2:$W$501,$B7,'Rekap Order'!$N$2:$N$501,"Sudah dibeli")+SUMIFS('Rekap Order'!$G$2:$G$501,'Rekap Order'!$W$2:$W$501,$B7,'Rekap Order'!$N$2:$N$501,"Dikirim"))</f>
        <v/>
      </c>
      <c r="H7" s="16">
        <f>IF($B7="","",SUMIFS('Rekap Order'!$G$2:$G$501,'Rekap Order'!$W$2:$W$501,$B7,'Rekap Order'!$N$2:$N$501,"Habis"))</f>
        <v/>
      </c>
      <c r="I7" s="16">
        <f>IF($B7="","",C7-G7-H7)</f>
        <v/>
      </c>
    </row>
    <row r="8">
      <c r="A8" s="31">
        <f>IF($B8="","",ROW()-1)</f>
        <v/>
      </c>
      <c r="B8" s="31">
        <f>IFERROR(INDEX('Rekap Order'!$W$2:$W$501,MATCH(ROW()-1,'Rekap Order'!$X$2:$X$501,0)),"")</f>
        <v/>
      </c>
      <c r="C8" s="16">
        <f>IF($B8="","",SUMIF('Rekap Order'!$W$2:$W$501,$B8,'Rekap Order'!$G$2:$G$501))</f>
        <v/>
      </c>
      <c r="D8" s="16">
        <f>IF($B8="","",COUNTIF('Rekap Order'!$W$2:$W$501,$B8))</f>
        <v/>
      </c>
      <c r="E8" s="17">
        <f>IF($B8="","",INDEX('Rekap Order'!$H$2:$H$501,MATCH($B8,'Rekap Order'!$W$2:$W$501,0)))</f>
        <v/>
      </c>
      <c r="F8" s="17">
        <f>IF($B8="","",SUMPRODUCT(('Rekap Order'!$W$2:$W$501=$B8)*'Rekap Order'!$H$2:$H$501*'Rekap Order'!$G$2:$G$501))</f>
        <v/>
      </c>
      <c r="G8" s="16">
        <f>IF($B8="","",SUMIFS('Rekap Order'!$G$2:$G$501,'Rekap Order'!$W$2:$W$501,$B8,'Rekap Order'!$N$2:$N$501,"Sudah dibeli")+SUMIFS('Rekap Order'!$G$2:$G$501,'Rekap Order'!$W$2:$W$501,$B8,'Rekap Order'!$N$2:$N$501,"Dikirim"))</f>
        <v/>
      </c>
      <c r="H8" s="16">
        <f>IF($B8="","",SUMIFS('Rekap Order'!$G$2:$G$501,'Rekap Order'!$W$2:$W$501,$B8,'Rekap Order'!$N$2:$N$501,"Habis"))</f>
        <v/>
      </c>
      <c r="I8" s="16">
        <f>IF($B8="","",C8-G8-H8)</f>
        <v/>
      </c>
    </row>
    <row r="9">
      <c r="A9" s="31">
        <f>IF($B9="","",ROW()-1)</f>
        <v/>
      </c>
      <c r="B9" s="31">
        <f>IFERROR(INDEX('Rekap Order'!$W$2:$W$501,MATCH(ROW()-1,'Rekap Order'!$X$2:$X$501,0)),"")</f>
        <v/>
      </c>
      <c r="C9" s="16">
        <f>IF($B9="","",SUMIF('Rekap Order'!$W$2:$W$501,$B9,'Rekap Order'!$G$2:$G$501))</f>
        <v/>
      </c>
      <c r="D9" s="16">
        <f>IF($B9="","",COUNTIF('Rekap Order'!$W$2:$W$501,$B9))</f>
        <v/>
      </c>
      <c r="E9" s="17">
        <f>IF($B9="","",INDEX('Rekap Order'!$H$2:$H$501,MATCH($B9,'Rekap Order'!$W$2:$W$501,0)))</f>
        <v/>
      </c>
      <c r="F9" s="17">
        <f>IF($B9="","",SUMPRODUCT(('Rekap Order'!$W$2:$W$501=$B9)*'Rekap Order'!$H$2:$H$501*'Rekap Order'!$G$2:$G$501))</f>
        <v/>
      </c>
      <c r="G9" s="16">
        <f>IF($B9="","",SUMIFS('Rekap Order'!$G$2:$G$501,'Rekap Order'!$W$2:$W$501,$B9,'Rekap Order'!$N$2:$N$501,"Sudah dibeli")+SUMIFS('Rekap Order'!$G$2:$G$501,'Rekap Order'!$W$2:$W$501,$B9,'Rekap Order'!$N$2:$N$501,"Dikirim"))</f>
        <v/>
      </c>
      <c r="H9" s="16">
        <f>IF($B9="","",SUMIFS('Rekap Order'!$G$2:$G$501,'Rekap Order'!$W$2:$W$501,$B9,'Rekap Order'!$N$2:$N$501,"Habis"))</f>
        <v/>
      </c>
      <c r="I9" s="16">
        <f>IF($B9="","",C9-G9-H9)</f>
        <v/>
      </c>
    </row>
    <row r="10">
      <c r="A10" s="31">
        <f>IF($B10="","",ROW()-1)</f>
        <v/>
      </c>
      <c r="B10" s="31">
        <f>IFERROR(INDEX('Rekap Order'!$W$2:$W$501,MATCH(ROW()-1,'Rekap Order'!$X$2:$X$501,0)),"")</f>
        <v/>
      </c>
      <c r="C10" s="16">
        <f>IF($B10="","",SUMIF('Rekap Order'!$W$2:$W$501,$B10,'Rekap Order'!$G$2:$G$501))</f>
        <v/>
      </c>
      <c r="D10" s="16">
        <f>IF($B10="","",COUNTIF('Rekap Order'!$W$2:$W$501,$B10))</f>
        <v/>
      </c>
      <c r="E10" s="17">
        <f>IF($B10="","",INDEX('Rekap Order'!$H$2:$H$501,MATCH($B10,'Rekap Order'!$W$2:$W$501,0)))</f>
        <v/>
      </c>
      <c r="F10" s="17">
        <f>IF($B10="","",SUMPRODUCT(('Rekap Order'!$W$2:$W$501=$B10)*'Rekap Order'!$H$2:$H$501*'Rekap Order'!$G$2:$G$501))</f>
        <v/>
      </c>
      <c r="G10" s="16">
        <f>IF($B10="","",SUMIFS('Rekap Order'!$G$2:$G$501,'Rekap Order'!$W$2:$W$501,$B10,'Rekap Order'!$N$2:$N$501,"Sudah dibeli")+SUMIFS('Rekap Order'!$G$2:$G$501,'Rekap Order'!$W$2:$W$501,$B10,'Rekap Order'!$N$2:$N$501,"Dikirim"))</f>
        <v/>
      </c>
      <c r="H10" s="16">
        <f>IF($B10="","",SUMIFS('Rekap Order'!$G$2:$G$501,'Rekap Order'!$W$2:$W$501,$B10,'Rekap Order'!$N$2:$N$501,"Habis"))</f>
        <v/>
      </c>
      <c r="I10" s="16">
        <f>IF($B10="","",C10-G10-H10)</f>
        <v/>
      </c>
    </row>
    <row r="11">
      <c r="A11" s="31">
        <f>IF($B11="","",ROW()-1)</f>
        <v/>
      </c>
      <c r="B11" s="31">
        <f>IFERROR(INDEX('Rekap Order'!$W$2:$W$501,MATCH(ROW()-1,'Rekap Order'!$X$2:$X$501,0)),"")</f>
        <v/>
      </c>
      <c r="C11" s="16">
        <f>IF($B11="","",SUMIF('Rekap Order'!$W$2:$W$501,$B11,'Rekap Order'!$G$2:$G$501))</f>
        <v/>
      </c>
      <c r="D11" s="16">
        <f>IF($B11="","",COUNTIF('Rekap Order'!$W$2:$W$501,$B11))</f>
        <v/>
      </c>
      <c r="E11" s="17">
        <f>IF($B11="","",INDEX('Rekap Order'!$H$2:$H$501,MATCH($B11,'Rekap Order'!$W$2:$W$501,0)))</f>
        <v/>
      </c>
      <c r="F11" s="17">
        <f>IF($B11="","",SUMPRODUCT(('Rekap Order'!$W$2:$W$501=$B11)*'Rekap Order'!$H$2:$H$501*'Rekap Order'!$G$2:$G$501))</f>
        <v/>
      </c>
      <c r="G11" s="16">
        <f>IF($B11="","",SUMIFS('Rekap Order'!$G$2:$G$501,'Rekap Order'!$W$2:$W$501,$B11,'Rekap Order'!$N$2:$N$501,"Sudah dibeli")+SUMIFS('Rekap Order'!$G$2:$G$501,'Rekap Order'!$W$2:$W$501,$B11,'Rekap Order'!$N$2:$N$501,"Dikirim"))</f>
        <v/>
      </c>
      <c r="H11" s="16">
        <f>IF($B11="","",SUMIFS('Rekap Order'!$G$2:$G$501,'Rekap Order'!$W$2:$W$501,$B11,'Rekap Order'!$N$2:$N$501,"Habis"))</f>
        <v/>
      </c>
      <c r="I11" s="16">
        <f>IF($B11="","",C11-G11-H11)</f>
        <v/>
      </c>
    </row>
    <row r="12">
      <c r="A12" s="31">
        <f>IF($B12="","",ROW()-1)</f>
        <v/>
      </c>
      <c r="B12" s="31">
        <f>IFERROR(INDEX('Rekap Order'!$W$2:$W$501,MATCH(ROW()-1,'Rekap Order'!$X$2:$X$501,0)),"")</f>
        <v/>
      </c>
      <c r="C12" s="16">
        <f>IF($B12="","",SUMIF('Rekap Order'!$W$2:$W$501,$B12,'Rekap Order'!$G$2:$G$501))</f>
        <v/>
      </c>
      <c r="D12" s="16">
        <f>IF($B12="","",COUNTIF('Rekap Order'!$W$2:$W$501,$B12))</f>
        <v/>
      </c>
      <c r="E12" s="17">
        <f>IF($B12="","",INDEX('Rekap Order'!$H$2:$H$501,MATCH($B12,'Rekap Order'!$W$2:$W$501,0)))</f>
        <v/>
      </c>
      <c r="F12" s="17">
        <f>IF($B12="","",SUMPRODUCT(('Rekap Order'!$W$2:$W$501=$B12)*'Rekap Order'!$H$2:$H$501*'Rekap Order'!$G$2:$G$501))</f>
        <v/>
      </c>
      <c r="G12" s="16">
        <f>IF($B12="","",SUMIFS('Rekap Order'!$G$2:$G$501,'Rekap Order'!$W$2:$W$501,$B12,'Rekap Order'!$N$2:$N$501,"Sudah dibeli")+SUMIFS('Rekap Order'!$G$2:$G$501,'Rekap Order'!$W$2:$W$501,$B12,'Rekap Order'!$N$2:$N$501,"Dikirim"))</f>
        <v/>
      </c>
      <c r="H12" s="16">
        <f>IF($B12="","",SUMIFS('Rekap Order'!$G$2:$G$501,'Rekap Order'!$W$2:$W$501,$B12,'Rekap Order'!$N$2:$N$501,"Habis"))</f>
        <v/>
      </c>
      <c r="I12" s="16">
        <f>IF($B12="","",C12-G12-H12)</f>
        <v/>
      </c>
    </row>
    <row r="13">
      <c r="A13" s="31">
        <f>IF($B13="","",ROW()-1)</f>
        <v/>
      </c>
      <c r="B13" s="31">
        <f>IFERROR(INDEX('Rekap Order'!$W$2:$W$501,MATCH(ROW()-1,'Rekap Order'!$X$2:$X$501,0)),"")</f>
        <v/>
      </c>
      <c r="C13" s="16">
        <f>IF($B13="","",SUMIF('Rekap Order'!$W$2:$W$501,$B13,'Rekap Order'!$G$2:$G$501))</f>
        <v/>
      </c>
      <c r="D13" s="16">
        <f>IF($B13="","",COUNTIF('Rekap Order'!$W$2:$W$501,$B13))</f>
        <v/>
      </c>
      <c r="E13" s="17">
        <f>IF($B13="","",INDEX('Rekap Order'!$H$2:$H$501,MATCH($B13,'Rekap Order'!$W$2:$W$501,0)))</f>
        <v/>
      </c>
      <c r="F13" s="17">
        <f>IF($B13="","",SUMPRODUCT(('Rekap Order'!$W$2:$W$501=$B13)*'Rekap Order'!$H$2:$H$501*'Rekap Order'!$G$2:$G$501))</f>
        <v/>
      </c>
      <c r="G13" s="16">
        <f>IF($B13="","",SUMIFS('Rekap Order'!$G$2:$G$501,'Rekap Order'!$W$2:$W$501,$B13,'Rekap Order'!$N$2:$N$501,"Sudah dibeli")+SUMIFS('Rekap Order'!$G$2:$G$501,'Rekap Order'!$W$2:$W$501,$B13,'Rekap Order'!$N$2:$N$501,"Dikirim"))</f>
        <v/>
      </c>
      <c r="H13" s="16">
        <f>IF($B13="","",SUMIFS('Rekap Order'!$G$2:$G$501,'Rekap Order'!$W$2:$W$501,$B13,'Rekap Order'!$N$2:$N$501,"Habis"))</f>
        <v/>
      </c>
      <c r="I13" s="16">
        <f>IF($B13="","",C13-G13-H13)</f>
        <v/>
      </c>
    </row>
    <row r="14">
      <c r="A14" s="31">
        <f>IF($B14="","",ROW()-1)</f>
        <v/>
      </c>
      <c r="B14" s="31">
        <f>IFERROR(INDEX('Rekap Order'!$W$2:$W$501,MATCH(ROW()-1,'Rekap Order'!$X$2:$X$501,0)),"")</f>
        <v/>
      </c>
      <c r="C14" s="16">
        <f>IF($B14="","",SUMIF('Rekap Order'!$W$2:$W$501,$B14,'Rekap Order'!$G$2:$G$501))</f>
        <v/>
      </c>
      <c r="D14" s="16">
        <f>IF($B14="","",COUNTIF('Rekap Order'!$W$2:$W$501,$B14))</f>
        <v/>
      </c>
      <c r="E14" s="17">
        <f>IF($B14="","",INDEX('Rekap Order'!$H$2:$H$501,MATCH($B14,'Rekap Order'!$W$2:$W$501,0)))</f>
        <v/>
      </c>
      <c r="F14" s="17">
        <f>IF($B14="","",SUMPRODUCT(('Rekap Order'!$W$2:$W$501=$B14)*'Rekap Order'!$H$2:$H$501*'Rekap Order'!$G$2:$G$501))</f>
        <v/>
      </c>
      <c r="G14" s="16">
        <f>IF($B14="","",SUMIFS('Rekap Order'!$G$2:$G$501,'Rekap Order'!$W$2:$W$501,$B14,'Rekap Order'!$N$2:$N$501,"Sudah dibeli")+SUMIFS('Rekap Order'!$G$2:$G$501,'Rekap Order'!$W$2:$W$501,$B14,'Rekap Order'!$N$2:$N$501,"Dikirim"))</f>
        <v/>
      </c>
      <c r="H14" s="16">
        <f>IF($B14="","",SUMIFS('Rekap Order'!$G$2:$G$501,'Rekap Order'!$W$2:$W$501,$B14,'Rekap Order'!$N$2:$N$501,"Habis"))</f>
        <v/>
      </c>
      <c r="I14" s="16">
        <f>IF($B14="","",C14-G14-H14)</f>
        <v/>
      </c>
    </row>
    <row r="15">
      <c r="A15" s="31">
        <f>IF($B15="","",ROW()-1)</f>
        <v/>
      </c>
      <c r="B15" s="31">
        <f>IFERROR(INDEX('Rekap Order'!$W$2:$W$501,MATCH(ROW()-1,'Rekap Order'!$X$2:$X$501,0)),"")</f>
        <v/>
      </c>
      <c r="C15" s="16">
        <f>IF($B15="","",SUMIF('Rekap Order'!$W$2:$W$501,$B15,'Rekap Order'!$G$2:$G$501))</f>
        <v/>
      </c>
      <c r="D15" s="16">
        <f>IF($B15="","",COUNTIF('Rekap Order'!$W$2:$W$501,$B15))</f>
        <v/>
      </c>
      <c r="E15" s="17">
        <f>IF($B15="","",INDEX('Rekap Order'!$H$2:$H$501,MATCH($B15,'Rekap Order'!$W$2:$W$501,0)))</f>
        <v/>
      </c>
      <c r="F15" s="17">
        <f>IF($B15="","",SUMPRODUCT(('Rekap Order'!$W$2:$W$501=$B15)*'Rekap Order'!$H$2:$H$501*'Rekap Order'!$G$2:$G$501))</f>
        <v/>
      </c>
      <c r="G15" s="16">
        <f>IF($B15="","",SUMIFS('Rekap Order'!$G$2:$G$501,'Rekap Order'!$W$2:$W$501,$B15,'Rekap Order'!$N$2:$N$501,"Sudah dibeli")+SUMIFS('Rekap Order'!$G$2:$G$501,'Rekap Order'!$W$2:$W$501,$B15,'Rekap Order'!$N$2:$N$501,"Dikirim"))</f>
        <v/>
      </c>
      <c r="H15" s="16">
        <f>IF($B15="","",SUMIFS('Rekap Order'!$G$2:$G$501,'Rekap Order'!$W$2:$W$501,$B15,'Rekap Order'!$N$2:$N$501,"Habis"))</f>
        <v/>
      </c>
      <c r="I15" s="16">
        <f>IF($B15="","",C15-G15-H15)</f>
        <v/>
      </c>
    </row>
    <row r="16">
      <c r="A16" s="31">
        <f>IF($B16="","",ROW()-1)</f>
        <v/>
      </c>
      <c r="B16" s="31">
        <f>IFERROR(INDEX('Rekap Order'!$W$2:$W$501,MATCH(ROW()-1,'Rekap Order'!$X$2:$X$501,0)),"")</f>
        <v/>
      </c>
      <c r="C16" s="16">
        <f>IF($B16="","",SUMIF('Rekap Order'!$W$2:$W$501,$B16,'Rekap Order'!$G$2:$G$501))</f>
        <v/>
      </c>
      <c r="D16" s="16">
        <f>IF($B16="","",COUNTIF('Rekap Order'!$W$2:$W$501,$B16))</f>
        <v/>
      </c>
      <c r="E16" s="17">
        <f>IF($B16="","",INDEX('Rekap Order'!$H$2:$H$501,MATCH($B16,'Rekap Order'!$W$2:$W$501,0)))</f>
        <v/>
      </c>
      <c r="F16" s="17">
        <f>IF($B16="","",SUMPRODUCT(('Rekap Order'!$W$2:$W$501=$B16)*'Rekap Order'!$H$2:$H$501*'Rekap Order'!$G$2:$G$501))</f>
        <v/>
      </c>
      <c r="G16" s="16">
        <f>IF($B16="","",SUMIFS('Rekap Order'!$G$2:$G$501,'Rekap Order'!$W$2:$W$501,$B16,'Rekap Order'!$N$2:$N$501,"Sudah dibeli")+SUMIFS('Rekap Order'!$G$2:$G$501,'Rekap Order'!$W$2:$W$501,$B16,'Rekap Order'!$N$2:$N$501,"Dikirim"))</f>
        <v/>
      </c>
      <c r="H16" s="16">
        <f>IF($B16="","",SUMIFS('Rekap Order'!$G$2:$G$501,'Rekap Order'!$W$2:$W$501,$B16,'Rekap Order'!$N$2:$N$501,"Habis"))</f>
        <v/>
      </c>
      <c r="I16" s="16">
        <f>IF($B16="","",C16-G16-H16)</f>
        <v/>
      </c>
    </row>
    <row r="17">
      <c r="A17" s="31">
        <f>IF($B17="","",ROW()-1)</f>
        <v/>
      </c>
      <c r="B17" s="31">
        <f>IFERROR(INDEX('Rekap Order'!$W$2:$W$501,MATCH(ROW()-1,'Rekap Order'!$X$2:$X$501,0)),"")</f>
        <v/>
      </c>
      <c r="C17" s="16">
        <f>IF($B17="","",SUMIF('Rekap Order'!$W$2:$W$501,$B17,'Rekap Order'!$G$2:$G$501))</f>
        <v/>
      </c>
      <c r="D17" s="16">
        <f>IF($B17="","",COUNTIF('Rekap Order'!$W$2:$W$501,$B17))</f>
        <v/>
      </c>
      <c r="E17" s="17">
        <f>IF($B17="","",INDEX('Rekap Order'!$H$2:$H$501,MATCH($B17,'Rekap Order'!$W$2:$W$501,0)))</f>
        <v/>
      </c>
      <c r="F17" s="17">
        <f>IF($B17="","",SUMPRODUCT(('Rekap Order'!$W$2:$W$501=$B17)*'Rekap Order'!$H$2:$H$501*'Rekap Order'!$G$2:$G$501))</f>
        <v/>
      </c>
      <c r="G17" s="16">
        <f>IF($B17="","",SUMIFS('Rekap Order'!$G$2:$G$501,'Rekap Order'!$W$2:$W$501,$B17,'Rekap Order'!$N$2:$N$501,"Sudah dibeli")+SUMIFS('Rekap Order'!$G$2:$G$501,'Rekap Order'!$W$2:$W$501,$B17,'Rekap Order'!$N$2:$N$501,"Dikirim"))</f>
        <v/>
      </c>
      <c r="H17" s="16">
        <f>IF($B17="","",SUMIFS('Rekap Order'!$G$2:$G$501,'Rekap Order'!$W$2:$W$501,$B17,'Rekap Order'!$N$2:$N$501,"Habis"))</f>
        <v/>
      </c>
      <c r="I17" s="16">
        <f>IF($B17="","",C17-G17-H17)</f>
        <v/>
      </c>
    </row>
    <row r="18">
      <c r="A18" s="31">
        <f>IF($B18="","",ROW()-1)</f>
        <v/>
      </c>
      <c r="B18" s="31">
        <f>IFERROR(INDEX('Rekap Order'!$W$2:$W$501,MATCH(ROW()-1,'Rekap Order'!$X$2:$X$501,0)),"")</f>
        <v/>
      </c>
      <c r="C18" s="16">
        <f>IF($B18="","",SUMIF('Rekap Order'!$W$2:$W$501,$B18,'Rekap Order'!$G$2:$G$501))</f>
        <v/>
      </c>
      <c r="D18" s="16">
        <f>IF($B18="","",COUNTIF('Rekap Order'!$W$2:$W$501,$B18))</f>
        <v/>
      </c>
      <c r="E18" s="17">
        <f>IF($B18="","",INDEX('Rekap Order'!$H$2:$H$501,MATCH($B18,'Rekap Order'!$W$2:$W$501,0)))</f>
        <v/>
      </c>
      <c r="F18" s="17">
        <f>IF($B18="","",SUMPRODUCT(('Rekap Order'!$W$2:$W$501=$B18)*'Rekap Order'!$H$2:$H$501*'Rekap Order'!$G$2:$G$501))</f>
        <v/>
      </c>
      <c r="G18" s="16">
        <f>IF($B18="","",SUMIFS('Rekap Order'!$G$2:$G$501,'Rekap Order'!$W$2:$W$501,$B18,'Rekap Order'!$N$2:$N$501,"Sudah dibeli")+SUMIFS('Rekap Order'!$G$2:$G$501,'Rekap Order'!$W$2:$W$501,$B18,'Rekap Order'!$N$2:$N$501,"Dikirim"))</f>
        <v/>
      </c>
      <c r="H18" s="16">
        <f>IF($B18="","",SUMIFS('Rekap Order'!$G$2:$G$501,'Rekap Order'!$W$2:$W$501,$B18,'Rekap Order'!$N$2:$N$501,"Habis"))</f>
        <v/>
      </c>
      <c r="I18" s="16">
        <f>IF($B18="","",C18-G18-H18)</f>
        <v/>
      </c>
    </row>
    <row r="19">
      <c r="A19" s="31">
        <f>IF($B19="","",ROW()-1)</f>
        <v/>
      </c>
      <c r="B19" s="31">
        <f>IFERROR(INDEX('Rekap Order'!$W$2:$W$501,MATCH(ROW()-1,'Rekap Order'!$X$2:$X$501,0)),"")</f>
        <v/>
      </c>
      <c r="C19" s="16">
        <f>IF($B19="","",SUMIF('Rekap Order'!$W$2:$W$501,$B19,'Rekap Order'!$G$2:$G$501))</f>
        <v/>
      </c>
      <c r="D19" s="16">
        <f>IF($B19="","",COUNTIF('Rekap Order'!$W$2:$W$501,$B19))</f>
        <v/>
      </c>
      <c r="E19" s="17">
        <f>IF($B19="","",INDEX('Rekap Order'!$H$2:$H$501,MATCH($B19,'Rekap Order'!$W$2:$W$501,0)))</f>
        <v/>
      </c>
      <c r="F19" s="17">
        <f>IF($B19="","",SUMPRODUCT(('Rekap Order'!$W$2:$W$501=$B19)*'Rekap Order'!$H$2:$H$501*'Rekap Order'!$G$2:$G$501))</f>
        <v/>
      </c>
      <c r="G19" s="16">
        <f>IF($B19="","",SUMIFS('Rekap Order'!$G$2:$G$501,'Rekap Order'!$W$2:$W$501,$B19,'Rekap Order'!$N$2:$N$501,"Sudah dibeli")+SUMIFS('Rekap Order'!$G$2:$G$501,'Rekap Order'!$W$2:$W$501,$B19,'Rekap Order'!$N$2:$N$501,"Dikirim"))</f>
        <v/>
      </c>
      <c r="H19" s="16">
        <f>IF($B19="","",SUMIFS('Rekap Order'!$G$2:$G$501,'Rekap Order'!$W$2:$W$501,$B19,'Rekap Order'!$N$2:$N$501,"Habis"))</f>
        <v/>
      </c>
      <c r="I19" s="16">
        <f>IF($B19="","",C19-G19-H19)</f>
        <v/>
      </c>
    </row>
    <row r="20">
      <c r="A20" s="31">
        <f>IF($B20="","",ROW()-1)</f>
        <v/>
      </c>
      <c r="B20" s="31">
        <f>IFERROR(INDEX('Rekap Order'!$W$2:$W$501,MATCH(ROW()-1,'Rekap Order'!$X$2:$X$501,0)),"")</f>
        <v/>
      </c>
      <c r="C20" s="16">
        <f>IF($B20="","",SUMIF('Rekap Order'!$W$2:$W$501,$B20,'Rekap Order'!$G$2:$G$501))</f>
        <v/>
      </c>
      <c r="D20" s="16">
        <f>IF($B20="","",COUNTIF('Rekap Order'!$W$2:$W$501,$B20))</f>
        <v/>
      </c>
      <c r="E20" s="17">
        <f>IF($B20="","",INDEX('Rekap Order'!$H$2:$H$501,MATCH($B20,'Rekap Order'!$W$2:$W$501,0)))</f>
        <v/>
      </c>
      <c r="F20" s="17">
        <f>IF($B20="","",SUMPRODUCT(('Rekap Order'!$W$2:$W$501=$B20)*'Rekap Order'!$H$2:$H$501*'Rekap Order'!$G$2:$G$501))</f>
        <v/>
      </c>
      <c r="G20" s="16">
        <f>IF($B20="","",SUMIFS('Rekap Order'!$G$2:$G$501,'Rekap Order'!$W$2:$W$501,$B20,'Rekap Order'!$N$2:$N$501,"Sudah dibeli")+SUMIFS('Rekap Order'!$G$2:$G$501,'Rekap Order'!$W$2:$W$501,$B20,'Rekap Order'!$N$2:$N$501,"Dikirim"))</f>
        <v/>
      </c>
      <c r="H20" s="16">
        <f>IF($B20="","",SUMIFS('Rekap Order'!$G$2:$G$501,'Rekap Order'!$W$2:$W$501,$B20,'Rekap Order'!$N$2:$N$501,"Habis"))</f>
        <v/>
      </c>
      <c r="I20" s="16">
        <f>IF($B20="","",C20-G20-H20)</f>
        <v/>
      </c>
    </row>
    <row r="21">
      <c r="A21" s="31">
        <f>IF($B21="","",ROW()-1)</f>
        <v/>
      </c>
      <c r="B21" s="31">
        <f>IFERROR(INDEX('Rekap Order'!$W$2:$W$501,MATCH(ROW()-1,'Rekap Order'!$X$2:$X$501,0)),"")</f>
        <v/>
      </c>
      <c r="C21" s="16">
        <f>IF($B21="","",SUMIF('Rekap Order'!$W$2:$W$501,$B21,'Rekap Order'!$G$2:$G$501))</f>
        <v/>
      </c>
      <c r="D21" s="16">
        <f>IF($B21="","",COUNTIF('Rekap Order'!$W$2:$W$501,$B21))</f>
        <v/>
      </c>
      <c r="E21" s="17">
        <f>IF($B21="","",INDEX('Rekap Order'!$H$2:$H$501,MATCH($B21,'Rekap Order'!$W$2:$W$501,0)))</f>
        <v/>
      </c>
      <c r="F21" s="17">
        <f>IF($B21="","",SUMPRODUCT(('Rekap Order'!$W$2:$W$501=$B21)*'Rekap Order'!$H$2:$H$501*'Rekap Order'!$G$2:$G$501))</f>
        <v/>
      </c>
      <c r="G21" s="16">
        <f>IF($B21="","",SUMIFS('Rekap Order'!$G$2:$G$501,'Rekap Order'!$W$2:$W$501,$B21,'Rekap Order'!$N$2:$N$501,"Sudah dibeli")+SUMIFS('Rekap Order'!$G$2:$G$501,'Rekap Order'!$W$2:$W$501,$B21,'Rekap Order'!$N$2:$N$501,"Dikirim"))</f>
        <v/>
      </c>
      <c r="H21" s="16">
        <f>IF($B21="","",SUMIFS('Rekap Order'!$G$2:$G$501,'Rekap Order'!$W$2:$W$501,$B21,'Rekap Order'!$N$2:$N$501,"Habis"))</f>
        <v/>
      </c>
      <c r="I21" s="16">
        <f>IF($B21="","",C21-G21-H21)</f>
        <v/>
      </c>
    </row>
    <row r="22">
      <c r="A22" s="31">
        <f>IF($B22="","",ROW()-1)</f>
        <v/>
      </c>
      <c r="B22" s="31">
        <f>IFERROR(INDEX('Rekap Order'!$W$2:$W$501,MATCH(ROW()-1,'Rekap Order'!$X$2:$X$501,0)),"")</f>
        <v/>
      </c>
      <c r="C22" s="16">
        <f>IF($B22="","",SUMIF('Rekap Order'!$W$2:$W$501,$B22,'Rekap Order'!$G$2:$G$501))</f>
        <v/>
      </c>
      <c r="D22" s="16">
        <f>IF($B22="","",COUNTIF('Rekap Order'!$W$2:$W$501,$B22))</f>
        <v/>
      </c>
      <c r="E22" s="17">
        <f>IF($B22="","",INDEX('Rekap Order'!$H$2:$H$501,MATCH($B22,'Rekap Order'!$W$2:$W$501,0)))</f>
        <v/>
      </c>
      <c r="F22" s="17">
        <f>IF($B22="","",SUMPRODUCT(('Rekap Order'!$W$2:$W$501=$B22)*'Rekap Order'!$H$2:$H$501*'Rekap Order'!$G$2:$G$501))</f>
        <v/>
      </c>
      <c r="G22" s="16">
        <f>IF($B22="","",SUMIFS('Rekap Order'!$G$2:$G$501,'Rekap Order'!$W$2:$W$501,$B22,'Rekap Order'!$N$2:$N$501,"Sudah dibeli")+SUMIFS('Rekap Order'!$G$2:$G$501,'Rekap Order'!$W$2:$W$501,$B22,'Rekap Order'!$N$2:$N$501,"Dikirim"))</f>
        <v/>
      </c>
      <c r="H22" s="16">
        <f>IF($B22="","",SUMIFS('Rekap Order'!$G$2:$G$501,'Rekap Order'!$W$2:$W$501,$B22,'Rekap Order'!$N$2:$N$501,"Habis"))</f>
        <v/>
      </c>
      <c r="I22" s="16">
        <f>IF($B22="","",C22-G22-H22)</f>
        <v/>
      </c>
    </row>
    <row r="23">
      <c r="A23" s="31">
        <f>IF($B23="","",ROW()-1)</f>
        <v/>
      </c>
      <c r="B23" s="31">
        <f>IFERROR(INDEX('Rekap Order'!$W$2:$W$501,MATCH(ROW()-1,'Rekap Order'!$X$2:$X$501,0)),"")</f>
        <v/>
      </c>
      <c r="C23" s="16">
        <f>IF($B23="","",SUMIF('Rekap Order'!$W$2:$W$501,$B23,'Rekap Order'!$G$2:$G$501))</f>
        <v/>
      </c>
      <c r="D23" s="16">
        <f>IF($B23="","",COUNTIF('Rekap Order'!$W$2:$W$501,$B23))</f>
        <v/>
      </c>
      <c r="E23" s="17">
        <f>IF($B23="","",INDEX('Rekap Order'!$H$2:$H$501,MATCH($B23,'Rekap Order'!$W$2:$W$501,0)))</f>
        <v/>
      </c>
      <c r="F23" s="17">
        <f>IF($B23="","",SUMPRODUCT(('Rekap Order'!$W$2:$W$501=$B23)*'Rekap Order'!$H$2:$H$501*'Rekap Order'!$G$2:$G$501))</f>
        <v/>
      </c>
      <c r="G23" s="16">
        <f>IF($B23="","",SUMIFS('Rekap Order'!$G$2:$G$501,'Rekap Order'!$W$2:$W$501,$B23,'Rekap Order'!$N$2:$N$501,"Sudah dibeli")+SUMIFS('Rekap Order'!$G$2:$G$501,'Rekap Order'!$W$2:$W$501,$B23,'Rekap Order'!$N$2:$N$501,"Dikirim"))</f>
        <v/>
      </c>
      <c r="H23" s="16">
        <f>IF($B23="","",SUMIFS('Rekap Order'!$G$2:$G$501,'Rekap Order'!$W$2:$W$501,$B23,'Rekap Order'!$N$2:$N$501,"Habis"))</f>
        <v/>
      </c>
      <c r="I23" s="16">
        <f>IF($B23="","",C23-G23-H23)</f>
        <v/>
      </c>
    </row>
    <row r="24">
      <c r="A24" s="31">
        <f>IF($B24="","",ROW()-1)</f>
        <v/>
      </c>
      <c r="B24" s="31">
        <f>IFERROR(INDEX('Rekap Order'!$W$2:$W$501,MATCH(ROW()-1,'Rekap Order'!$X$2:$X$501,0)),"")</f>
        <v/>
      </c>
      <c r="C24" s="16">
        <f>IF($B24="","",SUMIF('Rekap Order'!$W$2:$W$501,$B24,'Rekap Order'!$G$2:$G$501))</f>
        <v/>
      </c>
      <c r="D24" s="16">
        <f>IF($B24="","",COUNTIF('Rekap Order'!$W$2:$W$501,$B24))</f>
        <v/>
      </c>
      <c r="E24" s="17">
        <f>IF($B24="","",INDEX('Rekap Order'!$H$2:$H$501,MATCH($B24,'Rekap Order'!$W$2:$W$501,0)))</f>
        <v/>
      </c>
      <c r="F24" s="17">
        <f>IF($B24="","",SUMPRODUCT(('Rekap Order'!$W$2:$W$501=$B24)*'Rekap Order'!$H$2:$H$501*'Rekap Order'!$G$2:$G$501))</f>
        <v/>
      </c>
      <c r="G24" s="16">
        <f>IF($B24="","",SUMIFS('Rekap Order'!$G$2:$G$501,'Rekap Order'!$W$2:$W$501,$B24,'Rekap Order'!$N$2:$N$501,"Sudah dibeli")+SUMIFS('Rekap Order'!$G$2:$G$501,'Rekap Order'!$W$2:$W$501,$B24,'Rekap Order'!$N$2:$N$501,"Dikirim"))</f>
        <v/>
      </c>
      <c r="H24" s="16">
        <f>IF($B24="","",SUMIFS('Rekap Order'!$G$2:$G$501,'Rekap Order'!$W$2:$W$501,$B24,'Rekap Order'!$N$2:$N$501,"Habis"))</f>
        <v/>
      </c>
      <c r="I24" s="16">
        <f>IF($B24="","",C24-G24-H24)</f>
        <v/>
      </c>
    </row>
    <row r="25">
      <c r="A25" s="31">
        <f>IF($B25="","",ROW()-1)</f>
        <v/>
      </c>
      <c r="B25" s="31">
        <f>IFERROR(INDEX('Rekap Order'!$W$2:$W$501,MATCH(ROW()-1,'Rekap Order'!$X$2:$X$501,0)),"")</f>
        <v/>
      </c>
      <c r="C25" s="16">
        <f>IF($B25="","",SUMIF('Rekap Order'!$W$2:$W$501,$B25,'Rekap Order'!$G$2:$G$501))</f>
        <v/>
      </c>
      <c r="D25" s="16">
        <f>IF($B25="","",COUNTIF('Rekap Order'!$W$2:$W$501,$B25))</f>
        <v/>
      </c>
      <c r="E25" s="17">
        <f>IF($B25="","",INDEX('Rekap Order'!$H$2:$H$501,MATCH($B25,'Rekap Order'!$W$2:$W$501,0)))</f>
        <v/>
      </c>
      <c r="F25" s="17">
        <f>IF($B25="","",SUMPRODUCT(('Rekap Order'!$W$2:$W$501=$B25)*'Rekap Order'!$H$2:$H$501*'Rekap Order'!$G$2:$G$501))</f>
        <v/>
      </c>
      <c r="G25" s="16">
        <f>IF($B25="","",SUMIFS('Rekap Order'!$G$2:$G$501,'Rekap Order'!$W$2:$W$501,$B25,'Rekap Order'!$N$2:$N$501,"Sudah dibeli")+SUMIFS('Rekap Order'!$G$2:$G$501,'Rekap Order'!$W$2:$W$501,$B25,'Rekap Order'!$N$2:$N$501,"Dikirim"))</f>
        <v/>
      </c>
      <c r="H25" s="16">
        <f>IF($B25="","",SUMIFS('Rekap Order'!$G$2:$G$501,'Rekap Order'!$W$2:$W$501,$B25,'Rekap Order'!$N$2:$N$501,"Habis"))</f>
        <v/>
      </c>
      <c r="I25" s="16">
        <f>IF($B25="","",C25-G25-H25)</f>
        <v/>
      </c>
    </row>
    <row r="26">
      <c r="A26" s="31">
        <f>IF($B26="","",ROW()-1)</f>
        <v/>
      </c>
      <c r="B26" s="31">
        <f>IFERROR(INDEX('Rekap Order'!$W$2:$W$501,MATCH(ROW()-1,'Rekap Order'!$X$2:$X$501,0)),"")</f>
        <v/>
      </c>
      <c r="C26" s="16">
        <f>IF($B26="","",SUMIF('Rekap Order'!$W$2:$W$501,$B26,'Rekap Order'!$G$2:$G$501))</f>
        <v/>
      </c>
      <c r="D26" s="16">
        <f>IF($B26="","",COUNTIF('Rekap Order'!$W$2:$W$501,$B26))</f>
        <v/>
      </c>
      <c r="E26" s="17">
        <f>IF($B26="","",INDEX('Rekap Order'!$H$2:$H$501,MATCH($B26,'Rekap Order'!$W$2:$W$501,0)))</f>
        <v/>
      </c>
      <c r="F26" s="17">
        <f>IF($B26="","",SUMPRODUCT(('Rekap Order'!$W$2:$W$501=$B26)*'Rekap Order'!$H$2:$H$501*'Rekap Order'!$G$2:$G$501))</f>
        <v/>
      </c>
      <c r="G26" s="16">
        <f>IF($B26="","",SUMIFS('Rekap Order'!$G$2:$G$501,'Rekap Order'!$W$2:$W$501,$B26,'Rekap Order'!$N$2:$N$501,"Sudah dibeli")+SUMIFS('Rekap Order'!$G$2:$G$501,'Rekap Order'!$W$2:$W$501,$B26,'Rekap Order'!$N$2:$N$501,"Dikirim"))</f>
        <v/>
      </c>
      <c r="H26" s="16">
        <f>IF($B26="","",SUMIFS('Rekap Order'!$G$2:$G$501,'Rekap Order'!$W$2:$W$501,$B26,'Rekap Order'!$N$2:$N$501,"Habis"))</f>
        <v/>
      </c>
      <c r="I26" s="16">
        <f>IF($B26="","",C26-G26-H26)</f>
        <v/>
      </c>
    </row>
    <row r="27">
      <c r="A27" s="31">
        <f>IF($B27="","",ROW()-1)</f>
        <v/>
      </c>
      <c r="B27" s="31">
        <f>IFERROR(INDEX('Rekap Order'!$W$2:$W$501,MATCH(ROW()-1,'Rekap Order'!$X$2:$X$501,0)),"")</f>
        <v/>
      </c>
      <c r="C27" s="16">
        <f>IF($B27="","",SUMIF('Rekap Order'!$W$2:$W$501,$B27,'Rekap Order'!$G$2:$G$501))</f>
        <v/>
      </c>
      <c r="D27" s="16">
        <f>IF($B27="","",COUNTIF('Rekap Order'!$W$2:$W$501,$B27))</f>
        <v/>
      </c>
      <c r="E27" s="17">
        <f>IF($B27="","",INDEX('Rekap Order'!$H$2:$H$501,MATCH($B27,'Rekap Order'!$W$2:$W$501,0)))</f>
        <v/>
      </c>
      <c r="F27" s="17">
        <f>IF($B27="","",SUMPRODUCT(('Rekap Order'!$W$2:$W$501=$B27)*'Rekap Order'!$H$2:$H$501*'Rekap Order'!$G$2:$G$501))</f>
        <v/>
      </c>
      <c r="G27" s="16">
        <f>IF($B27="","",SUMIFS('Rekap Order'!$G$2:$G$501,'Rekap Order'!$W$2:$W$501,$B27,'Rekap Order'!$N$2:$N$501,"Sudah dibeli")+SUMIFS('Rekap Order'!$G$2:$G$501,'Rekap Order'!$W$2:$W$501,$B27,'Rekap Order'!$N$2:$N$501,"Dikirim"))</f>
        <v/>
      </c>
      <c r="H27" s="16">
        <f>IF($B27="","",SUMIFS('Rekap Order'!$G$2:$G$501,'Rekap Order'!$W$2:$W$501,$B27,'Rekap Order'!$N$2:$N$501,"Habis"))</f>
        <v/>
      </c>
      <c r="I27" s="16">
        <f>IF($B27="","",C27-G27-H27)</f>
        <v/>
      </c>
    </row>
    <row r="28">
      <c r="A28" s="31">
        <f>IF($B28="","",ROW()-1)</f>
        <v/>
      </c>
      <c r="B28" s="31">
        <f>IFERROR(INDEX('Rekap Order'!$W$2:$W$501,MATCH(ROW()-1,'Rekap Order'!$X$2:$X$501,0)),"")</f>
        <v/>
      </c>
      <c r="C28" s="16">
        <f>IF($B28="","",SUMIF('Rekap Order'!$W$2:$W$501,$B28,'Rekap Order'!$G$2:$G$501))</f>
        <v/>
      </c>
      <c r="D28" s="16">
        <f>IF($B28="","",COUNTIF('Rekap Order'!$W$2:$W$501,$B28))</f>
        <v/>
      </c>
      <c r="E28" s="17">
        <f>IF($B28="","",INDEX('Rekap Order'!$H$2:$H$501,MATCH($B28,'Rekap Order'!$W$2:$W$501,0)))</f>
        <v/>
      </c>
      <c r="F28" s="17">
        <f>IF($B28="","",SUMPRODUCT(('Rekap Order'!$W$2:$W$501=$B28)*'Rekap Order'!$H$2:$H$501*'Rekap Order'!$G$2:$G$501))</f>
        <v/>
      </c>
      <c r="G28" s="16">
        <f>IF($B28="","",SUMIFS('Rekap Order'!$G$2:$G$501,'Rekap Order'!$W$2:$W$501,$B28,'Rekap Order'!$N$2:$N$501,"Sudah dibeli")+SUMIFS('Rekap Order'!$G$2:$G$501,'Rekap Order'!$W$2:$W$501,$B28,'Rekap Order'!$N$2:$N$501,"Dikirim"))</f>
        <v/>
      </c>
      <c r="H28" s="16">
        <f>IF($B28="","",SUMIFS('Rekap Order'!$G$2:$G$501,'Rekap Order'!$W$2:$W$501,$B28,'Rekap Order'!$N$2:$N$501,"Habis"))</f>
        <v/>
      </c>
      <c r="I28" s="16">
        <f>IF($B28="","",C28-G28-H28)</f>
        <v/>
      </c>
    </row>
    <row r="29">
      <c r="A29" s="31">
        <f>IF($B29="","",ROW()-1)</f>
        <v/>
      </c>
      <c r="B29" s="31">
        <f>IFERROR(INDEX('Rekap Order'!$W$2:$W$501,MATCH(ROW()-1,'Rekap Order'!$X$2:$X$501,0)),"")</f>
        <v/>
      </c>
      <c r="C29" s="16">
        <f>IF($B29="","",SUMIF('Rekap Order'!$W$2:$W$501,$B29,'Rekap Order'!$G$2:$G$501))</f>
        <v/>
      </c>
      <c r="D29" s="16">
        <f>IF($B29="","",COUNTIF('Rekap Order'!$W$2:$W$501,$B29))</f>
        <v/>
      </c>
      <c r="E29" s="17">
        <f>IF($B29="","",INDEX('Rekap Order'!$H$2:$H$501,MATCH($B29,'Rekap Order'!$W$2:$W$501,0)))</f>
        <v/>
      </c>
      <c r="F29" s="17">
        <f>IF($B29="","",SUMPRODUCT(('Rekap Order'!$W$2:$W$501=$B29)*'Rekap Order'!$H$2:$H$501*'Rekap Order'!$G$2:$G$501))</f>
        <v/>
      </c>
      <c r="G29" s="16">
        <f>IF($B29="","",SUMIFS('Rekap Order'!$G$2:$G$501,'Rekap Order'!$W$2:$W$501,$B29,'Rekap Order'!$N$2:$N$501,"Sudah dibeli")+SUMIFS('Rekap Order'!$G$2:$G$501,'Rekap Order'!$W$2:$W$501,$B29,'Rekap Order'!$N$2:$N$501,"Dikirim"))</f>
        <v/>
      </c>
      <c r="H29" s="16">
        <f>IF($B29="","",SUMIFS('Rekap Order'!$G$2:$G$501,'Rekap Order'!$W$2:$W$501,$B29,'Rekap Order'!$N$2:$N$501,"Habis"))</f>
        <v/>
      </c>
      <c r="I29" s="16">
        <f>IF($B29="","",C29-G29-H29)</f>
        <v/>
      </c>
    </row>
    <row r="30">
      <c r="A30" s="31">
        <f>IF($B30="","",ROW()-1)</f>
        <v/>
      </c>
      <c r="B30" s="31">
        <f>IFERROR(INDEX('Rekap Order'!$W$2:$W$501,MATCH(ROW()-1,'Rekap Order'!$X$2:$X$501,0)),"")</f>
        <v/>
      </c>
      <c r="C30" s="16">
        <f>IF($B30="","",SUMIF('Rekap Order'!$W$2:$W$501,$B30,'Rekap Order'!$G$2:$G$501))</f>
        <v/>
      </c>
      <c r="D30" s="16">
        <f>IF($B30="","",COUNTIF('Rekap Order'!$W$2:$W$501,$B30))</f>
        <v/>
      </c>
      <c r="E30" s="17">
        <f>IF($B30="","",INDEX('Rekap Order'!$H$2:$H$501,MATCH($B30,'Rekap Order'!$W$2:$W$501,0)))</f>
        <v/>
      </c>
      <c r="F30" s="17">
        <f>IF($B30="","",SUMPRODUCT(('Rekap Order'!$W$2:$W$501=$B30)*'Rekap Order'!$H$2:$H$501*'Rekap Order'!$G$2:$G$501))</f>
        <v/>
      </c>
      <c r="G30" s="16">
        <f>IF($B30="","",SUMIFS('Rekap Order'!$G$2:$G$501,'Rekap Order'!$W$2:$W$501,$B30,'Rekap Order'!$N$2:$N$501,"Sudah dibeli")+SUMIFS('Rekap Order'!$G$2:$G$501,'Rekap Order'!$W$2:$W$501,$B30,'Rekap Order'!$N$2:$N$501,"Dikirim"))</f>
        <v/>
      </c>
      <c r="H30" s="16">
        <f>IF($B30="","",SUMIFS('Rekap Order'!$G$2:$G$501,'Rekap Order'!$W$2:$W$501,$B30,'Rekap Order'!$N$2:$N$501,"Habis"))</f>
        <v/>
      </c>
      <c r="I30" s="16">
        <f>IF($B30="","",C30-G30-H30)</f>
        <v/>
      </c>
    </row>
    <row r="31">
      <c r="A31" s="31">
        <f>IF($B31="","",ROW()-1)</f>
        <v/>
      </c>
      <c r="B31" s="31">
        <f>IFERROR(INDEX('Rekap Order'!$W$2:$W$501,MATCH(ROW()-1,'Rekap Order'!$X$2:$X$501,0)),"")</f>
        <v/>
      </c>
      <c r="C31" s="16">
        <f>IF($B31="","",SUMIF('Rekap Order'!$W$2:$W$501,$B31,'Rekap Order'!$G$2:$G$501))</f>
        <v/>
      </c>
      <c r="D31" s="16">
        <f>IF($B31="","",COUNTIF('Rekap Order'!$W$2:$W$501,$B31))</f>
        <v/>
      </c>
      <c r="E31" s="17">
        <f>IF($B31="","",INDEX('Rekap Order'!$H$2:$H$501,MATCH($B31,'Rekap Order'!$W$2:$W$501,0)))</f>
        <v/>
      </c>
      <c r="F31" s="17">
        <f>IF($B31="","",SUMPRODUCT(('Rekap Order'!$W$2:$W$501=$B31)*'Rekap Order'!$H$2:$H$501*'Rekap Order'!$G$2:$G$501))</f>
        <v/>
      </c>
      <c r="G31" s="16">
        <f>IF($B31="","",SUMIFS('Rekap Order'!$G$2:$G$501,'Rekap Order'!$W$2:$W$501,$B31,'Rekap Order'!$N$2:$N$501,"Sudah dibeli")+SUMIFS('Rekap Order'!$G$2:$G$501,'Rekap Order'!$W$2:$W$501,$B31,'Rekap Order'!$N$2:$N$501,"Dikirim"))</f>
        <v/>
      </c>
      <c r="H31" s="16">
        <f>IF($B31="","",SUMIFS('Rekap Order'!$G$2:$G$501,'Rekap Order'!$W$2:$W$501,$B31,'Rekap Order'!$N$2:$N$501,"Habis"))</f>
        <v/>
      </c>
      <c r="I31" s="16">
        <f>IF($B31="","",C31-G31-H31)</f>
        <v/>
      </c>
    </row>
    <row r="32">
      <c r="A32" s="31">
        <f>IF($B32="","",ROW()-1)</f>
        <v/>
      </c>
      <c r="B32" s="31">
        <f>IFERROR(INDEX('Rekap Order'!$W$2:$W$501,MATCH(ROW()-1,'Rekap Order'!$X$2:$X$501,0)),"")</f>
        <v/>
      </c>
      <c r="C32" s="16">
        <f>IF($B32="","",SUMIF('Rekap Order'!$W$2:$W$501,$B32,'Rekap Order'!$G$2:$G$501))</f>
        <v/>
      </c>
      <c r="D32" s="16">
        <f>IF($B32="","",COUNTIF('Rekap Order'!$W$2:$W$501,$B32))</f>
        <v/>
      </c>
      <c r="E32" s="17">
        <f>IF($B32="","",INDEX('Rekap Order'!$H$2:$H$501,MATCH($B32,'Rekap Order'!$W$2:$W$501,0)))</f>
        <v/>
      </c>
      <c r="F32" s="17">
        <f>IF($B32="","",SUMPRODUCT(('Rekap Order'!$W$2:$W$501=$B32)*'Rekap Order'!$H$2:$H$501*'Rekap Order'!$G$2:$G$501))</f>
        <v/>
      </c>
      <c r="G32" s="16">
        <f>IF($B32="","",SUMIFS('Rekap Order'!$G$2:$G$501,'Rekap Order'!$W$2:$W$501,$B32,'Rekap Order'!$N$2:$N$501,"Sudah dibeli")+SUMIFS('Rekap Order'!$G$2:$G$501,'Rekap Order'!$W$2:$W$501,$B32,'Rekap Order'!$N$2:$N$501,"Dikirim"))</f>
        <v/>
      </c>
      <c r="H32" s="16">
        <f>IF($B32="","",SUMIFS('Rekap Order'!$G$2:$G$501,'Rekap Order'!$W$2:$W$501,$B32,'Rekap Order'!$N$2:$N$501,"Habis"))</f>
        <v/>
      </c>
      <c r="I32" s="16">
        <f>IF($B32="","",C32-G32-H32)</f>
        <v/>
      </c>
    </row>
    <row r="33">
      <c r="A33" s="31">
        <f>IF($B33="","",ROW()-1)</f>
        <v/>
      </c>
      <c r="B33" s="31">
        <f>IFERROR(INDEX('Rekap Order'!$W$2:$W$501,MATCH(ROW()-1,'Rekap Order'!$X$2:$X$501,0)),"")</f>
        <v/>
      </c>
      <c r="C33" s="16">
        <f>IF($B33="","",SUMIF('Rekap Order'!$W$2:$W$501,$B33,'Rekap Order'!$G$2:$G$501))</f>
        <v/>
      </c>
      <c r="D33" s="16">
        <f>IF($B33="","",COUNTIF('Rekap Order'!$W$2:$W$501,$B33))</f>
        <v/>
      </c>
      <c r="E33" s="17">
        <f>IF($B33="","",INDEX('Rekap Order'!$H$2:$H$501,MATCH($B33,'Rekap Order'!$W$2:$W$501,0)))</f>
        <v/>
      </c>
      <c r="F33" s="17">
        <f>IF($B33="","",SUMPRODUCT(('Rekap Order'!$W$2:$W$501=$B33)*'Rekap Order'!$H$2:$H$501*'Rekap Order'!$G$2:$G$501))</f>
        <v/>
      </c>
      <c r="G33" s="16">
        <f>IF($B33="","",SUMIFS('Rekap Order'!$G$2:$G$501,'Rekap Order'!$W$2:$W$501,$B33,'Rekap Order'!$N$2:$N$501,"Sudah dibeli")+SUMIFS('Rekap Order'!$G$2:$G$501,'Rekap Order'!$W$2:$W$501,$B33,'Rekap Order'!$N$2:$N$501,"Dikirim"))</f>
        <v/>
      </c>
      <c r="H33" s="16">
        <f>IF($B33="","",SUMIFS('Rekap Order'!$G$2:$G$501,'Rekap Order'!$W$2:$W$501,$B33,'Rekap Order'!$N$2:$N$501,"Habis"))</f>
        <v/>
      </c>
      <c r="I33" s="16">
        <f>IF($B33="","",C33-G33-H33)</f>
        <v/>
      </c>
    </row>
    <row r="34">
      <c r="A34" s="31">
        <f>IF($B34="","",ROW()-1)</f>
        <v/>
      </c>
      <c r="B34" s="31">
        <f>IFERROR(INDEX('Rekap Order'!$W$2:$W$501,MATCH(ROW()-1,'Rekap Order'!$X$2:$X$501,0)),"")</f>
        <v/>
      </c>
      <c r="C34" s="16">
        <f>IF($B34="","",SUMIF('Rekap Order'!$W$2:$W$501,$B34,'Rekap Order'!$G$2:$G$501))</f>
        <v/>
      </c>
      <c r="D34" s="16">
        <f>IF($B34="","",COUNTIF('Rekap Order'!$W$2:$W$501,$B34))</f>
        <v/>
      </c>
      <c r="E34" s="17">
        <f>IF($B34="","",INDEX('Rekap Order'!$H$2:$H$501,MATCH($B34,'Rekap Order'!$W$2:$W$501,0)))</f>
        <v/>
      </c>
      <c r="F34" s="17">
        <f>IF($B34="","",SUMPRODUCT(('Rekap Order'!$W$2:$W$501=$B34)*'Rekap Order'!$H$2:$H$501*'Rekap Order'!$G$2:$G$501))</f>
        <v/>
      </c>
      <c r="G34" s="16">
        <f>IF($B34="","",SUMIFS('Rekap Order'!$G$2:$G$501,'Rekap Order'!$W$2:$W$501,$B34,'Rekap Order'!$N$2:$N$501,"Sudah dibeli")+SUMIFS('Rekap Order'!$G$2:$G$501,'Rekap Order'!$W$2:$W$501,$B34,'Rekap Order'!$N$2:$N$501,"Dikirim"))</f>
        <v/>
      </c>
      <c r="H34" s="16">
        <f>IF($B34="","",SUMIFS('Rekap Order'!$G$2:$G$501,'Rekap Order'!$W$2:$W$501,$B34,'Rekap Order'!$N$2:$N$501,"Habis"))</f>
        <v/>
      </c>
      <c r="I34" s="16">
        <f>IF($B34="","",C34-G34-H34)</f>
        <v/>
      </c>
    </row>
    <row r="35">
      <c r="A35" s="31">
        <f>IF($B35="","",ROW()-1)</f>
        <v/>
      </c>
      <c r="B35" s="31">
        <f>IFERROR(INDEX('Rekap Order'!$W$2:$W$501,MATCH(ROW()-1,'Rekap Order'!$X$2:$X$501,0)),"")</f>
        <v/>
      </c>
      <c r="C35" s="16">
        <f>IF($B35="","",SUMIF('Rekap Order'!$W$2:$W$501,$B35,'Rekap Order'!$G$2:$G$501))</f>
        <v/>
      </c>
      <c r="D35" s="16">
        <f>IF($B35="","",COUNTIF('Rekap Order'!$W$2:$W$501,$B35))</f>
        <v/>
      </c>
      <c r="E35" s="17">
        <f>IF($B35="","",INDEX('Rekap Order'!$H$2:$H$501,MATCH($B35,'Rekap Order'!$W$2:$W$501,0)))</f>
        <v/>
      </c>
      <c r="F35" s="17">
        <f>IF($B35="","",SUMPRODUCT(('Rekap Order'!$W$2:$W$501=$B35)*'Rekap Order'!$H$2:$H$501*'Rekap Order'!$G$2:$G$501))</f>
        <v/>
      </c>
      <c r="G35" s="16">
        <f>IF($B35="","",SUMIFS('Rekap Order'!$G$2:$G$501,'Rekap Order'!$W$2:$W$501,$B35,'Rekap Order'!$N$2:$N$501,"Sudah dibeli")+SUMIFS('Rekap Order'!$G$2:$G$501,'Rekap Order'!$W$2:$W$501,$B35,'Rekap Order'!$N$2:$N$501,"Dikirim"))</f>
        <v/>
      </c>
      <c r="H35" s="16">
        <f>IF($B35="","",SUMIFS('Rekap Order'!$G$2:$G$501,'Rekap Order'!$W$2:$W$501,$B35,'Rekap Order'!$N$2:$N$501,"Habis"))</f>
        <v/>
      </c>
      <c r="I35" s="16">
        <f>IF($B35="","",C35-G35-H35)</f>
        <v/>
      </c>
    </row>
    <row r="36">
      <c r="A36" s="31">
        <f>IF($B36="","",ROW()-1)</f>
        <v/>
      </c>
      <c r="B36" s="31">
        <f>IFERROR(INDEX('Rekap Order'!$W$2:$W$501,MATCH(ROW()-1,'Rekap Order'!$X$2:$X$501,0)),"")</f>
        <v/>
      </c>
      <c r="C36" s="16">
        <f>IF($B36="","",SUMIF('Rekap Order'!$W$2:$W$501,$B36,'Rekap Order'!$G$2:$G$501))</f>
        <v/>
      </c>
      <c r="D36" s="16">
        <f>IF($B36="","",COUNTIF('Rekap Order'!$W$2:$W$501,$B36))</f>
        <v/>
      </c>
      <c r="E36" s="17">
        <f>IF($B36="","",INDEX('Rekap Order'!$H$2:$H$501,MATCH($B36,'Rekap Order'!$W$2:$W$501,0)))</f>
        <v/>
      </c>
      <c r="F36" s="17">
        <f>IF($B36="","",SUMPRODUCT(('Rekap Order'!$W$2:$W$501=$B36)*'Rekap Order'!$H$2:$H$501*'Rekap Order'!$G$2:$G$501))</f>
        <v/>
      </c>
      <c r="G36" s="16">
        <f>IF($B36="","",SUMIFS('Rekap Order'!$G$2:$G$501,'Rekap Order'!$W$2:$W$501,$B36,'Rekap Order'!$N$2:$N$501,"Sudah dibeli")+SUMIFS('Rekap Order'!$G$2:$G$501,'Rekap Order'!$W$2:$W$501,$B36,'Rekap Order'!$N$2:$N$501,"Dikirim"))</f>
        <v/>
      </c>
      <c r="H36" s="16">
        <f>IF($B36="","",SUMIFS('Rekap Order'!$G$2:$G$501,'Rekap Order'!$W$2:$W$501,$B36,'Rekap Order'!$N$2:$N$501,"Habis"))</f>
        <v/>
      </c>
      <c r="I36" s="16">
        <f>IF($B36="","",C36-G36-H36)</f>
        <v/>
      </c>
    </row>
    <row r="37">
      <c r="A37" s="31">
        <f>IF($B37="","",ROW()-1)</f>
        <v/>
      </c>
      <c r="B37" s="31">
        <f>IFERROR(INDEX('Rekap Order'!$W$2:$W$501,MATCH(ROW()-1,'Rekap Order'!$X$2:$X$501,0)),"")</f>
        <v/>
      </c>
      <c r="C37" s="16">
        <f>IF($B37="","",SUMIF('Rekap Order'!$W$2:$W$501,$B37,'Rekap Order'!$G$2:$G$501))</f>
        <v/>
      </c>
      <c r="D37" s="16">
        <f>IF($B37="","",COUNTIF('Rekap Order'!$W$2:$W$501,$B37))</f>
        <v/>
      </c>
      <c r="E37" s="17">
        <f>IF($B37="","",INDEX('Rekap Order'!$H$2:$H$501,MATCH($B37,'Rekap Order'!$W$2:$W$501,0)))</f>
        <v/>
      </c>
      <c r="F37" s="17">
        <f>IF($B37="","",SUMPRODUCT(('Rekap Order'!$W$2:$W$501=$B37)*'Rekap Order'!$H$2:$H$501*'Rekap Order'!$G$2:$G$501))</f>
        <v/>
      </c>
      <c r="G37" s="16">
        <f>IF($B37="","",SUMIFS('Rekap Order'!$G$2:$G$501,'Rekap Order'!$W$2:$W$501,$B37,'Rekap Order'!$N$2:$N$501,"Sudah dibeli")+SUMIFS('Rekap Order'!$G$2:$G$501,'Rekap Order'!$W$2:$W$501,$B37,'Rekap Order'!$N$2:$N$501,"Dikirim"))</f>
        <v/>
      </c>
      <c r="H37" s="16">
        <f>IF($B37="","",SUMIFS('Rekap Order'!$G$2:$G$501,'Rekap Order'!$W$2:$W$501,$B37,'Rekap Order'!$N$2:$N$501,"Habis"))</f>
        <v/>
      </c>
      <c r="I37" s="16">
        <f>IF($B37="","",C37-G37-H37)</f>
        <v/>
      </c>
    </row>
    <row r="38">
      <c r="A38" s="31">
        <f>IF($B38="","",ROW()-1)</f>
        <v/>
      </c>
      <c r="B38" s="31">
        <f>IFERROR(INDEX('Rekap Order'!$W$2:$W$501,MATCH(ROW()-1,'Rekap Order'!$X$2:$X$501,0)),"")</f>
        <v/>
      </c>
      <c r="C38" s="16">
        <f>IF($B38="","",SUMIF('Rekap Order'!$W$2:$W$501,$B38,'Rekap Order'!$G$2:$G$501))</f>
        <v/>
      </c>
      <c r="D38" s="16">
        <f>IF($B38="","",COUNTIF('Rekap Order'!$W$2:$W$501,$B38))</f>
        <v/>
      </c>
      <c r="E38" s="17">
        <f>IF($B38="","",INDEX('Rekap Order'!$H$2:$H$501,MATCH($B38,'Rekap Order'!$W$2:$W$501,0)))</f>
        <v/>
      </c>
      <c r="F38" s="17">
        <f>IF($B38="","",SUMPRODUCT(('Rekap Order'!$W$2:$W$501=$B38)*'Rekap Order'!$H$2:$H$501*'Rekap Order'!$G$2:$G$501))</f>
        <v/>
      </c>
      <c r="G38" s="16">
        <f>IF($B38="","",SUMIFS('Rekap Order'!$G$2:$G$501,'Rekap Order'!$W$2:$W$501,$B38,'Rekap Order'!$N$2:$N$501,"Sudah dibeli")+SUMIFS('Rekap Order'!$G$2:$G$501,'Rekap Order'!$W$2:$W$501,$B38,'Rekap Order'!$N$2:$N$501,"Dikirim"))</f>
        <v/>
      </c>
      <c r="H38" s="16">
        <f>IF($B38="","",SUMIFS('Rekap Order'!$G$2:$G$501,'Rekap Order'!$W$2:$W$501,$B38,'Rekap Order'!$N$2:$N$501,"Habis"))</f>
        <v/>
      </c>
      <c r="I38" s="16">
        <f>IF($B38="","",C38-G38-H38)</f>
        <v/>
      </c>
    </row>
    <row r="39">
      <c r="A39" s="31">
        <f>IF($B39="","",ROW()-1)</f>
        <v/>
      </c>
      <c r="B39" s="31">
        <f>IFERROR(INDEX('Rekap Order'!$W$2:$W$501,MATCH(ROW()-1,'Rekap Order'!$X$2:$X$501,0)),"")</f>
        <v/>
      </c>
      <c r="C39" s="16">
        <f>IF($B39="","",SUMIF('Rekap Order'!$W$2:$W$501,$B39,'Rekap Order'!$G$2:$G$501))</f>
        <v/>
      </c>
      <c r="D39" s="16">
        <f>IF($B39="","",COUNTIF('Rekap Order'!$W$2:$W$501,$B39))</f>
        <v/>
      </c>
      <c r="E39" s="17">
        <f>IF($B39="","",INDEX('Rekap Order'!$H$2:$H$501,MATCH($B39,'Rekap Order'!$W$2:$W$501,0)))</f>
        <v/>
      </c>
      <c r="F39" s="17">
        <f>IF($B39="","",SUMPRODUCT(('Rekap Order'!$W$2:$W$501=$B39)*'Rekap Order'!$H$2:$H$501*'Rekap Order'!$G$2:$G$501))</f>
        <v/>
      </c>
      <c r="G39" s="16">
        <f>IF($B39="","",SUMIFS('Rekap Order'!$G$2:$G$501,'Rekap Order'!$W$2:$W$501,$B39,'Rekap Order'!$N$2:$N$501,"Sudah dibeli")+SUMIFS('Rekap Order'!$G$2:$G$501,'Rekap Order'!$W$2:$W$501,$B39,'Rekap Order'!$N$2:$N$501,"Dikirim"))</f>
        <v/>
      </c>
      <c r="H39" s="16">
        <f>IF($B39="","",SUMIFS('Rekap Order'!$G$2:$G$501,'Rekap Order'!$W$2:$W$501,$B39,'Rekap Order'!$N$2:$N$501,"Habis"))</f>
        <v/>
      </c>
      <c r="I39" s="16">
        <f>IF($B39="","",C39-G39-H39)</f>
        <v/>
      </c>
    </row>
    <row r="40">
      <c r="A40" s="31">
        <f>IF($B40="","",ROW()-1)</f>
        <v/>
      </c>
      <c r="B40" s="31">
        <f>IFERROR(INDEX('Rekap Order'!$W$2:$W$501,MATCH(ROW()-1,'Rekap Order'!$X$2:$X$501,0)),"")</f>
        <v/>
      </c>
      <c r="C40" s="16">
        <f>IF($B40="","",SUMIF('Rekap Order'!$W$2:$W$501,$B40,'Rekap Order'!$G$2:$G$501))</f>
        <v/>
      </c>
      <c r="D40" s="16">
        <f>IF($B40="","",COUNTIF('Rekap Order'!$W$2:$W$501,$B40))</f>
        <v/>
      </c>
      <c r="E40" s="17">
        <f>IF($B40="","",INDEX('Rekap Order'!$H$2:$H$501,MATCH($B40,'Rekap Order'!$W$2:$W$501,0)))</f>
        <v/>
      </c>
      <c r="F40" s="17">
        <f>IF($B40="","",SUMPRODUCT(('Rekap Order'!$W$2:$W$501=$B40)*'Rekap Order'!$H$2:$H$501*'Rekap Order'!$G$2:$G$501))</f>
        <v/>
      </c>
      <c r="G40" s="16">
        <f>IF($B40="","",SUMIFS('Rekap Order'!$G$2:$G$501,'Rekap Order'!$W$2:$W$501,$B40,'Rekap Order'!$N$2:$N$501,"Sudah dibeli")+SUMIFS('Rekap Order'!$G$2:$G$501,'Rekap Order'!$W$2:$W$501,$B40,'Rekap Order'!$N$2:$N$501,"Dikirim"))</f>
        <v/>
      </c>
      <c r="H40" s="16">
        <f>IF($B40="","",SUMIFS('Rekap Order'!$G$2:$G$501,'Rekap Order'!$W$2:$W$501,$B40,'Rekap Order'!$N$2:$N$501,"Habis"))</f>
        <v/>
      </c>
      <c r="I40" s="16">
        <f>IF($B40="","",C40-G40-H40)</f>
        <v/>
      </c>
    </row>
    <row r="41">
      <c r="A41" s="31">
        <f>IF($B41="","",ROW()-1)</f>
        <v/>
      </c>
      <c r="B41" s="31">
        <f>IFERROR(INDEX('Rekap Order'!$W$2:$W$501,MATCH(ROW()-1,'Rekap Order'!$X$2:$X$501,0)),"")</f>
        <v/>
      </c>
      <c r="C41" s="16">
        <f>IF($B41="","",SUMIF('Rekap Order'!$W$2:$W$501,$B41,'Rekap Order'!$G$2:$G$501))</f>
        <v/>
      </c>
      <c r="D41" s="16">
        <f>IF($B41="","",COUNTIF('Rekap Order'!$W$2:$W$501,$B41))</f>
        <v/>
      </c>
      <c r="E41" s="17">
        <f>IF($B41="","",INDEX('Rekap Order'!$H$2:$H$501,MATCH($B41,'Rekap Order'!$W$2:$W$501,0)))</f>
        <v/>
      </c>
      <c r="F41" s="17">
        <f>IF($B41="","",SUMPRODUCT(('Rekap Order'!$W$2:$W$501=$B41)*'Rekap Order'!$H$2:$H$501*'Rekap Order'!$G$2:$G$501))</f>
        <v/>
      </c>
      <c r="G41" s="16">
        <f>IF($B41="","",SUMIFS('Rekap Order'!$G$2:$G$501,'Rekap Order'!$W$2:$W$501,$B41,'Rekap Order'!$N$2:$N$501,"Sudah dibeli")+SUMIFS('Rekap Order'!$G$2:$G$501,'Rekap Order'!$W$2:$W$501,$B41,'Rekap Order'!$N$2:$N$501,"Dikirim"))</f>
        <v/>
      </c>
      <c r="H41" s="16">
        <f>IF($B41="","",SUMIFS('Rekap Order'!$G$2:$G$501,'Rekap Order'!$W$2:$W$501,$B41,'Rekap Order'!$N$2:$N$501,"Habis"))</f>
        <v/>
      </c>
      <c r="I41" s="16">
        <f>IF($B41="","",C41-G41-H41)</f>
        <v/>
      </c>
    </row>
    <row r="42">
      <c r="A42" s="31">
        <f>IF($B42="","",ROW()-1)</f>
        <v/>
      </c>
      <c r="B42" s="31">
        <f>IFERROR(INDEX('Rekap Order'!$W$2:$W$501,MATCH(ROW()-1,'Rekap Order'!$X$2:$X$501,0)),"")</f>
        <v/>
      </c>
      <c r="C42" s="16">
        <f>IF($B42="","",SUMIF('Rekap Order'!$W$2:$W$501,$B42,'Rekap Order'!$G$2:$G$501))</f>
        <v/>
      </c>
      <c r="D42" s="16">
        <f>IF($B42="","",COUNTIF('Rekap Order'!$W$2:$W$501,$B42))</f>
        <v/>
      </c>
      <c r="E42" s="17">
        <f>IF($B42="","",INDEX('Rekap Order'!$H$2:$H$501,MATCH($B42,'Rekap Order'!$W$2:$W$501,0)))</f>
        <v/>
      </c>
      <c r="F42" s="17">
        <f>IF($B42="","",SUMPRODUCT(('Rekap Order'!$W$2:$W$501=$B42)*'Rekap Order'!$H$2:$H$501*'Rekap Order'!$G$2:$G$501))</f>
        <v/>
      </c>
      <c r="G42" s="16">
        <f>IF($B42="","",SUMIFS('Rekap Order'!$G$2:$G$501,'Rekap Order'!$W$2:$W$501,$B42,'Rekap Order'!$N$2:$N$501,"Sudah dibeli")+SUMIFS('Rekap Order'!$G$2:$G$501,'Rekap Order'!$W$2:$W$501,$B42,'Rekap Order'!$N$2:$N$501,"Dikirim"))</f>
        <v/>
      </c>
      <c r="H42" s="16">
        <f>IF($B42="","",SUMIFS('Rekap Order'!$G$2:$G$501,'Rekap Order'!$W$2:$W$501,$B42,'Rekap Order'!$N$2:$N$501,"Habis"))</f>
        <v/>
      </c>
      <c r="I42" s="16">
        <f>IF($B42="","",C42-G42-H42)</f>
        <v/>
      </c>
    </row>
    <row r="43">
      <c r="A43" s="31">
        <f>IF($B43="","",ROW()-1)</f>
        <v/>
      </c>
      <c r="B43" s="31">
        <f>IFERROR(INDEX('Rekap Order'!$W$2:$W$501,MATCH(ROW()-1,'Rekap Order'!$X$2:$X$501,0)),"")</f>
        <v/>
      </c>
      <c r="C43" s="16">
        <f>IF($B43="","",SUMIF('Rekap Order'!$W$2:$W$501,$B43,'Rekap Order'!$G$2:$G$501))</f>
        <v/>
      </c>
      <c r="D43" s="16">
        <f>IF($B43="","",COUNTIF('Rekap Order'!$W$2:$W$501,$B43))</f>
        <v/>
      </c>
      <c r="E43" s="17">
        <f>IF($B43="","",INDEX('Rekap Order'!$H$2:$H$501,MATCH($B43,'Rekap Order'!$W$2:$W$501,0)))</f>
        <v/>
      </c>
      <c r="F43" s="17">
        <f>IF($B43="","",SUMPRODUCT(('Rekap Order'!$W$2:$W$501=$B43)*'Rekap Order'!$H$2:$H$501*'Rekap Order'!$G$2:$G$501))</f>
        <v/>
      </c>
      <c r="G43" s="16">
        <f>IF($B43="","",SUMIFS('Rekap Order'!$G$2:$G$501,'Rekap Order'!$W$2:$W$501,$B43,'Rekap Order'!$N$2:$N$501,"Sudah dibeli")+SUMIFS('Rekap Order'!$G$2:$G$501,'Rekap Order'!$W$2:$W$501,$B43,'Rekap Order'!$N$2:$N$501,"Dikirim"))</f>
        <v/>
      </c>
      <c r="H43" s="16">
        <f>IF($B43="","",SUMIFS('Rekap Order'!$G$2:$G$501,'Rekap Order'!$W$2:$W$501,$B43,'Rekap Order'!$N$2:$N$501,"Habis"))</f>
        <v/>
      </c>
      <c r="I43" s="16">
        <f>IF($B43="","",C43-G43-H43)</f>
        <v/>
      </c>
    </row>
    <row r="44">
      <c r="A44" s="31">
        <f>IF($B44="","",ROW()-1)</f>
        <v/>
      </c>
      <c r="B44" s="31">
        <f>IFERROR(INDEX('Rekap Order'!$W$2:$W$501,MATCH(ROW()-1,'Rekap Order'!$X$2:$X$501,0)),"")</f>
        <v/>
      </c>
      <c r="C44" s="16">
        <f>IF($B44="","",SUMIF('Rekap Order'!$W$2:$W$501,$B44,'Rekap Order'!$G$2:$G$501))</f>
        <v/>
      </c>
      <c r="D44" s="16">
        <f>IF($B44="","",COUNTIF('Rekap Order'!$W$2:$W$501,$B44))</f>
        <v/>
      </c>
      <c r="E44" s="17">
        <f>IF($B44="","",INDEX('Rekap Order'!$H$2:$H$501,MATCH($B44,'Rekap Order'!$W$2:$W$501,0)))</f>
        <v/>
      </c>
      <c r="F44" s="17">
        <f>IF($B44="","",SUMPRODUCT(('Rekap Order'!$W$2:$W$501=$B44)*'Rekap Order'!$H$2:$H$501*'Rekap Order'!$G$2:$G$501))</f>
        <v/>
      </c>
      <c r="G44" s="16">
        <f>IF($B44="","",SUMIFS('Rekap Order'!$G$2:$G$501,'Rekap Order'!$W$2:$W$501,$B44,'Rekap Order'!$N$2:$N$501,"Sudah dibeli")+SUMIFS('Rekap Order'!$G$2:$G$501,'Rekap Order'!$W$2:$W$501,$B44,'Rekap Order'!$N$2:$N$501,"Dikirim"))</f>
        <v/>
      </c>
      <c r="H44" s="16">
        <f>IF($B44="","",SUMIFS('Rekap Order'!$G$2:$G$501,'Rekap Order'!$W$2:$W$501,$B44,'Rekap Order'!$N$2:$N$501,"Habis"))</f>
        <v/>
      </c>
      <c r="I44" s="16">
        <f>IF($B44="","",C44-G44-H44)</f>
        <v/>
      </c>
    </row>
    <row r="45">
      <c r="A45" s="31">
        <f>IF($B45="","",ROW()-1)</f>
        <v/>
      </c>
      <c r="B45" s="31">
        <f>IFERROR(INDEX('Rekap Order'!$W$2:$W$501,MATCH(ROW()-1,'Rekap Order'!$X$2:$X$501,0)),"")</f>
        <v/>
      </c>
      <c r="C45" s="16">
        <f>IF($B45="","",SUMIF('Rekap Order'!$W$2:$W$501,$B45,'Rekap Order'!$G$2:$G$501))</f>
        <v/>
      </c>
      <c r="D45" s="16">
        <f>IF($B45="","",COUNTIF('Rekap Order'!$W$2:$W$501,$B45))</f>
        <v/>
      </c>
      <c r="E45" s="17">
        <f>IF($B45="","",INDEX('Rekap Order'!$H$2:$H$501,MATCH($B45,'Rekap Order'!$W$2:$W$501,0)))</f>
        <v/>
      </c>
      <c r="F45" s="17">
        <f>IF($B45="","",SUMPRODUCT(('Rekap Order'!$W$2:$W$501=$B45)*'Rekap Order'!$H$2:$H$501*'Rekap Order'!$G$2:$G$501))</f>
        <v/>
      </c>
      <c r="G45" s="16">
        <f>IF($B45="","",SUMIFS('Rekap Order'!$G$2:$G$501,'Rekap Order'!$W$2:$W$501,$B45,'Rekap Order'!$N$2:$N$501,"Sudah dibeli")+SUMIFS('Rekap Order'!$G$2:$G$501,'Rekap Order'!$W$2:$W$501,$B45,'Rekap Order'!$N$2:$N$501,"Dikirim"))</f>
        <v/>
      </c>
      <c r="H45" s="16">
        <f>IF($B45="","",SUMIFS('Rekap Order'!$G$2:$G$501,'Rekap Order'!$W$2:$W$501,$B45,'Rekap Order'!$N$2:$N$501,"Habis"))</f>
        <v/>
      </c>
      <c r="I45" s="16">
        <f>IF($B45="","",C45-G45-H45)</f>
        <v/>
      </c>
    </row>
    <row r="46">
      <c r="A46" s="31">
        <f>IF($B46="","",ROW()-1)</f>
        <v/>
      </c>
      <c r="B46" s="31">
        <f>IFERROR(INDEX('Rekap Order'!$W$2:$W$501,MATCH(ROW()-1,'Rekap Order'!$X$2:$X$501,0)),"")</f>
        <v/>
      </c>
      <c r="C46" s="16">
        <f>IF($B46="","",SUMIF('Rekap Order'!$W$2:$W$501,$B46,'Rekap Order'!$G$2:$G$501))</f>
        <v/>
      </c>
      <c r="D46" s="16">
        <f>IF($B46="","",COUNTIF('Rekap Order'!$W$2:$W$501,$B46))</f>
        <v/>
      </c>
      <c r="E46" s="17">
        <f>IF($B46="","",INDEX('Rekap Order'!$H$2:$H$501,MATCH($B46,'Rekap Order'!$W$2:$W$501,0)))</f>
        <v/>
      </c>
      <c r="F46" s="17">
        <f>IF($B46="","",SUMPRODUCT(('Rekap Order'!$W$2:$W$501=$B46)*'Rekap Order'!$H$2:$H$501*'Rekap Order'!$G$2:$G$501))</f>
        <v/>
      </c>
      <c r="G46" s="16">
        <f>IF($B46="","",SUMIFS('Rekap Order'!$G$2:$G$501,'Rekap Order'!$W$2:$W$501,$B46,'Rekap Order'!$N$2:$N$501,"Sudah dibeli")+SUMIFS('Rekap Order'!$G$2:$G$501,'Rekap Order'!$W$2:$W$501,$B46,'Rekap Order'!$N$2:$N$501,"Dikirim"))</f>
        <v/>
      </c>
      <c r="H46" s="16">
        <f>IF($B46="","",SUMIFS('Rekap Order'!$G$2:$G$501,'Rekap Order'!$W$2:$W$501,$B46,'Rekap Order'!$N$2:$N$501,"Habis"))</f>
        <v/>
      </c>
      <c r="I46" s="16">
        <f>IF($B46="","",C46-G46-H46)</f>
        <v/>
      </c>
    </row>
    <row r="47">
      <c r="A47" s="31">
        <f>IF($B47="","",ROW()-1)</f>
        <v/>
      </c>
      <c r="B47" s="31">
        <f>IFERROR(INDEX('Rekap Order'!$W$2:$W$501,MATCH(ROW()-1,'Rekap Order'!$X$2:$X$501,0)),"")</f>
        <v/>
      </c>
      <c r="C47" s="16">
        <f>IF($B47="","",SUMIF('Rekap Order'!$W$2:$W$501,$B47,'Rekap Order'!$G$2:$G$501))</f>
        <v/>
      </c>
      <c r="D47" s="16">
        <f>IF($B47="","",COUNTIF('Rekap Order'!$W$2:$W$501,$B47))</f>
        <v/>
      </c>
      <c r="E47" s="17">
        <f>IF($B47="","",INDEX('Rekap Order'!$H$2:$H$501,MATCH($B47,'Rekap Order'!$W$2:$W$501,0)))</f>
        <v/>
      </c>
      <c r="F47" s="17">
        <f>IF($B47="","",SUMPRODUCT(('Rekap Order'!$W$2:$W$501=$B47)*'Rekap Order'!$H$2:$H$501*'Rekap Order'!$G$2:$G$501))</f>
        <v/>
      </c>
      <c r="G47" s="16">
        <f>IF($B47="","",SUMIFS('Rekap Order'!$G$2:$G$501,'Rekap Order'!$W$2:$W$501,$B47,'Rekap Order'!$N$2:$N$501,"Sudah dibeli")+SUMIFS('Rekap Order'!$G$2:$G$501,'Rekap Order'!$W$2:$W$501,$B47,'Rekap Order'!$N$2:$N$501,"Dikirim"))</f>
        <v/>
      </c>
      <c r="H47" s="16">
        <f>IF($B47="","",SUMIFS('Rekap Order'!$G$2:$G$501,'Rekap Order'!$W$2:$W$501,$B47,'Rekap Order'!$N$2:$N$501,"Habis"))</f>
        <v/>
      </c>
      <c r="I47" s="16">
        <f>IF($B47="","",C47-G47-H47)</f>
        <v/>
      </c>
    </row>
    <row r="48">
      <c r="A48" s="31">
        <f>IF($B48="","",ROW()-1)</f>
        <v/>
      </c>
      <c r="B48" s="31">
        <f>IFERROR(INDEX('Rekap Order'!$W$2:$W$501,MATCH(ROW()-1,'Rekap Order'!$X$2:$X$501,0)),"")</f>
        <v/>
      </c>
      <c r="C48" s="16">
        <f>IF($B48="","",SUMIF('Rekap Order'!$W$2:$W$501,$B48,'Rekap Order'!$G$2:$G$501))</f>
        <v/>
      </c>
      <c r="D48" s="16">
        <f>IF($B48="","",COUNTIF('Rekap Order'!$W$2:$W$501,$B48))</f>
        <v/>
      </c>
      <c r="E48" s="17">
        <f>IF($B48="","",INDEX('Rekap Order'!$H$2:$H$501,MATCH($B48,'Rekap Order'!$W$2:$W$501,0)))</f>
        <v/>
      </c>
      <c r="F48" s="17">
        <f>IF($B48="","",SUMPRODUCT(('Rekap Order'!$W$2:$W$501=$B48)*'Rekap Order'!$H$2:$H$501*'Rekap Order'!$G$2:$G$501))</f>
        <v/>
      </c>
      <c r="G48" s="16">
        <f>IF($B48="","",SUMIFS('Rekap Order'!$G$2:$G$501,'Rekap Order'!$W$2:$W$501,$B48,'Rekap Order'!$N$2:$N$501,"Sudah dibeli")+SUMIFS('Rekap Order'!$G$2:$G$501,'Rekap Order'!$W$2:$W$501,$B48,'Rekap Order'!$N$2:$N$501,"Dikirim"))</f>
        <v/>
      </c>
      <c r="H48" s="16">
        <f>IF($B48="","",SUMIFS('Rekap Order'!$G$2:$G$501,'Rekap Order'!$W$2:$W$501,$B48,'Rekap Order'!$N$2:$N$501,"Habis"))</f>
        <v/>
      </c>
      <c r="I48" s="16">
        <f>IF($B48="","",C48-G48-H48)</f>
        <v/>
      </c>
    </row>
    <row r="49">
      <c r="A49" s="31">
        <f>IF($B49="","",ROW()-1)</f>
        <v/>
      </c>
      <c r="B49" s="31">
        <f>IFERROR(INDEX('Rekap Order'!$W$2:$W$501,MATCH(ROW()-1,'Rekap Order'!$X$2:$X$501,0)),"")</f>
        <v/>
      </c>
      <c r="C49" s="16">
        <f>IF($B49="","",SUMIF('Rekap Order'!$W$2:$W$501,$B49,'Rekap Order'!$G$2:$G$501))</f>
        <v/>
      </c>
      <c r="D49" s="16">
        <f>IF($B49="","",COUNTIF('Rekap Order'!$W$2:$W$501,$B49))</f>
        <v/>
      </c>
      <c r="E49" s="17">
        <f>IF($B49="","",INDEX('Rekap Order'!$H$2:$H$501,MATCH($B49,'Rekap Order'!$W$2:$W$501,0)))</f>
        <v/>
      </c>
      <c r="F49" s="17">
        <f>IF($B49="","",SUMPRODUCT(('Rekap Order'!$W$2:$W$501=$B49)*'Rekap Order'!$H$2:$H$501*'Rekap Order'!$G$2:$G$501))</f>
        <v/>
      </c>
      <c r="G49" s="16">
        <f>IF($B49="","",SUMIFS('Rekap Order'!$G$2:$G$501,'Rekap Order'!$W$2:$W$501,$B49,'Rekap Order'!$N$2:$N$501,"Sudah dibeli")+SUMIFS('Rekap Order'!$G$2:$G$501,'Rekap Order'!$W$2:$W$501,$B49,'Rekap Order'!$N$2:$N$501,"Dikirim"))</f>
        <v/>
      </c>
      <c r="H49" s="16">
        <f>IF($B49="","",SUMIFS('Rekap Order'!$G$2:$G$501,'Rekap Order'!$W$2:$W$501,$B49,'Rekap Order'!$N$2:$N$501,"Habis"))</f>
        <v/>
      </c>
      <c r="I49" s="16">
        <f>IF($B49="","",C49-G49-H49)</f>
        <v/>
      </c>
    </row>
    <row r="50">
      <c r="A50" s="31">
        <f>IF($B50="","",ROW()-1)</f>
        <v/>
      </c>
      <c r="B50" s="31">
        <f>IFERROR(INDEX('Rekap Order'!$W$2:$W$501,MATCH(ROW()-1,'Rekap Order'!$X$2:$X$501,0)),"")</f>
        <v/>
      </c>
      <c r="C50" s="16">
        <f>IF($B50="","",SUMIF('Rekap Order'!$W$2:$W$501,$B50,'Rekap Order'!$G$2:$G$501))</f>
        <v/>
      </c>
      <c r="D50" s="16">
        <f>IF($B50="","",COUNTIF('Rekap Order'!$W$2:$W$501,$B50))</f>
        <v/>
      </c>
      <c r="E50" s="17">
        <f>IF($B50="","",INDEX('Rekap Order'!$H$2:$H$501,MATCH($B50,'Rekap Order'!$W$2:$W$501,0)))</f>
        <v/>
      </c>
      <c r="F50" s="17">
        <f>IF($B50="","",SUMPRODUCT(('Rekap Order'!$W$2:$W$501=$B50)*'Rekap Order'!$H$2:$H$501*'Rekap Order'!$G$2:$G$501))</f>
        <v/>
      </c>
      <c r="G50" s="16">
        <f>IF($B50="","",SUMIFS('Rekap Order'!$G$2:$G$501,'Rekap Order'!$W$2:$W$501,$B50,'Rekap Order'!$N$2:$N$501,"Sudah dibeli")+SUMIFS('Rekap Order'!$G$2:$G$501,'Rekap Order'!$W$2:$W$501,$B50,'Rekap Order'!$N$2:$N$501,"Dikirim"))</f>
        <v/>
      </c>
      <c r="H50" s="16">
        <f>IF($B50="","",SUMIFS('Rekap Order'!$G$2:$G$501,'Rekap Order'!$W$2:$W$501,$B50,'Rekap Order'!$N$2:$N$501,"Habis"))</f>
        <v/>
      </c>
      <c r="I50" s="16">
        <f>IF($B50="","",C50-G50-H50)</f>
        <v/>
      </c>
    </row>
    <row r="51">
      <c r="A51" s="31">
        <f>IF($B51="","",ROW()-1)</f>
        <v/>
      </c>
      <c r="B51" s="31">
        <f>IFERROR(INDEX('Rekap Order'!$W$2:$W$501,MATCH(ROW()-1,'Rekap Order'!$X$2:$X$501,0)),"")</f>
        <v/>
      </c>
      <c r="C51" s="16">
        <f>IF($B51="","",SUMIF('Rekap Order'!$W$2:$W$501,$B51,'Rekap Order'!$G$2:$G$501))</f>
        <v/>
      </c>
      <c r="D51" s="16">
        <f>IF($B51="","",COUNTIF('Rekap Order'!$W$2:$W$501,$B51))</f>
        <v/>
      </c>
      <c r="E51" s="17">
        <f>IF($B51="","",INDEX('Rekap Order'!$H$2:$H$501,MATCH($B51,'Rekap Order'!$W$2:$W$501,0)))</f>
        <v/>
      </c>
      <c r="F51" s="17">
        <f>IF($B51="","",SUMPRODUCT(('Rekap Order'!$W$2:$W$501=$B51)*'Rekap Order'!$H$2:$H$501*'Rekap Order'!$G$2:$G$501))</f>
        <v/>
      </c>
      <c r="G51" s="16">
        <f>IF($B51="","",SUMIFS('Rekap Order'!$G$2:$G$501,'Rekap Order'!$W$2:$W$501,$B51,'Rekap Order'!$N$2:$N$501,"Sudah dibeli")+SUMIFS('Rekap Order'!$G$2:$G$501,'Rekap Order'!$W$2:$W$501,$B51,'Rekap Order'!$N$2:$N$501,"Dikirim"))</f>
        <v/>
      </c>
      <c r="H51" s="16">
        <f>IF($B51="","",SUMIFS('Rekap Order'!$G$2:$G$501,'Rekap Order'!$W$2:$W$501,$B51,'Rekap Order'!$N$2:$N$501,"Habis"))</f>
        <v/>
      </c>
      <c r="I51" s="16">
        <f>IF($B51="","",C51-G51-H51)</f>
        <v/>
      </c>
    </row>
    <row r="52">
      <c r="A52" s="31">
        <f>IF($B52="","",ROW()-1)</f>
        <v/>
      </c>
      <c r="B52" s="31">
        <f>IFERROR(INDEX('Rekap Order'!$W$2:$W$501,MATCH(ROW()-1,'Rekap Order'!$X$2:$X$501,0)),"")</f>
        <v/>
      </c>
      <c r="C52" s="16">
        <f>IF($B52="","",SUMIF('Rekap Order'!$W$2:$W$501,$B52,'Rekap Order'!$G$2:$G$501))</f>
        <v/>
      </c>
      <c r="D52" s="16">
        <f>IF($B52="","",COUNTIF('Rekap Order'!$W$2:$W$501,$B52))</f>
        <v/>
      </c>
      <c r="E52" s="17">
        <f>IF($B52="","",INDEX('Rekap Order'!$H$2:$H$501,MATCH($B52,'Rekap Order'!$W$2:$W$501,0)))</f>
        <v/>
      </c>
      <c r="F52" s="17">
        <f>IF($B52="","",SUMPRODUCT(('Rekap Order'!$W$2:$W$501=$B52)*'Rekap Order'!$H$2:$H$501*'Rekap Order'!$G$2:$G$501))</f>
        <v/>
      </c>
      <c r="G52" s="16">
        <f>IF($B52="","",SUMIFS('Rekap Order'!$G$2:$G$501,'Rekap Order'!$W$2:$W$501,$B52,'Rekap Order'!$N$2:$N$501,"Sudah dibeli")+SUMIFS('Rekap Order'!$G$2:$G$501,'Rekap Order'!$W$2:$W$501,$B52,'Rekap Order'!$N$2:$N$501,"Dikirim"))</f>
        <v/>
      </c>
      <c r="H52" s="16">
        <f>IF($B52="","",SUMIFS('Rekap Order'!$G$2:$G$501,'Rekap Order'!$W$2:$W$501,$B52,'Rekap Order'!$N$2:$N$501,"Habis"))</f>
        <v/>
      </c>
      <c r="I52" s="16">
        <f>IF($B52="","",C52-G52-H52)</f>
        <v/>
      </c>
    </row>
    <row r="53">
      <c r="A53" s="31">
        <f>IF($B53="","",ROW()-1)</f>
        <v/>
      </c>
      <c r="B53" s="31">
        <f>IFERROR(INDEX('Rekap Order'!$W$2:$W$501,MATCH(ROW()-1,'Rekap Order'!$X$2:$X$501,0)),"")</f>
        <v/>
      </c>
      <c r="C53" s="16">
        <f>IF($B53="","",SUMIF('Rekap Order'!$W$2:$W$501,$B53,'Rekap Order'!$G$2:$G$501))</f>
        <v/>
      </c>
      <c r="D53" s="16">
        <f>IF($B53="","",COUNTIF('Rekap Order'!$W$2:$W$501,$B53))</f>
        <v/>
      </c>
      <c r="E53" s="17">
        <f>IF($B53="","",INDEX('Rekap Order'!$H$2:$H$501,MATCH($B53,'Rekap Order'!$W$2:$W$501,0)))</f>
        <v/>
      </c>
      <c r="F53" s="17">
        <f>IF($B53="","",SUMPRODUCT(('Rekap Order'!$W$2:$W$501=$B53)*'Rekap Order'!$H$2:$H$501*'Rekap Order'!$G$2:$G$501))</f>
        <v/>
      </c>
      <c r="G53" s="16">
        <f>IF($B53="","",SUMIFS('Rekap Order'!$G$2:$G$501,'Rekap Order'!$W$2:$W$501,$B53,'Rekap Order'!$N$2:$N$501,"Sudah dibeli")+SUMIFS('Rekap Order'!$G$2:$G$501,'Rekap Order'!$W$2:$W$501,$B53,'Rekap Order'!$N$2:$N$501,"Dikirim"))</f>
        <v/>
      </c>
      <c r="H53" s="16">
        <f>IF($B53="","",SUMIFS('Rekap Order'!$G$2:$G$501,'Rekap Order'!$W$2:$W$501,$B53,'Rekap Order'!$N$2:$N$501,"Habis"))</f>
        <v/>
      </c>
      <c r="I53" s="16">
        <f>IF($B53="","",C53-G53-H53)</f>
        <v/>
      </c>
    </row>
    <row r="54">
      <c r="A54" s="31">
        <f>IF($B54="","",ROW()-1)</f>
        <v/>
      </c>
      <c r="B54" s="31">
        <f>IFERROR(INDEX('Rekap Order'!$W$2:$W$501,MATCH(ROW()-1,'Rekap Order'!$X$2:$X$501,0)),"")</f>
        <v/>
      </c>
      <c r="C54" s="16">
        <f>IF($B54="","",SUMIF('Rekap Order'!$W$2:$W$501,$B54,'Rekap Order'!$G$2:$G$501))</f>
        <v/>
      </c>
      <c r="D54" s="16">
        <f>IF($B54="","",COUNTIF('Rekap Order'!$W$2:$W$501,$B54))</f>
        <v/>
      </c>
      <c r="E54" s="17">
        <f>IF($B54="","",INDEX('Rekap Order'!$H$2:$H$501,MATCH($B54,'Rekap Order'!$W$2:$W$501,0)))</f>
        <v/>
      </c>
      <c r="F54" s="17">
        <f>IF($B54="","",SUMPRODUCT(('Rekap Order'!$W$2:$W$501=$B54)*'Rekap Order'!$H$2:$H$501*'Rekap Order'!$G$2:$G$501))</f>
        <v/>
      </c>
      <c r="G54" s="16">
        <f>IF($B54="","",SUMIFS('Rekap Order'!$G$2:$G$501,'Rekap Order'!$W$2:$W$501,$B54,'Rekap Order'!$N$2:$N$501,"Sudah dibeli")+SUMIFS('Rekap Order'!$G$2:$G$501,'Rekap Order'!$W$2:$W$501,$B54,'Rekap Order'!$N$2:$N$501,"Dikirim"))</f>
        <v/>
      </c>
      <c r="H54" s="16">
        <f>IF($B54="","",SUMIFS('Rekap Order'!$G$2:$G$501,'Rekap Order'!$W$2:$W$501,$B54,'Rekap Order'!$N$2:$N$501,"Habis"))</f>
        <v/>
      </c>
      <c r="I54" s="16">
        <f>IF($B54="","",C54-G54-H54)</f>
        <v/>
      </c>
    </row>
    <row r="55">
      <c r="A55" s="31">
        <f>IF($B55="","",ROW()-1)</f>
        <v/>
      </c>
      <c r="B55" s="31">
        <f>IFERROR(INDEX('Rekap Order'!$W$2:$W$501,MATCH(ROW()-1,'Rekap Order'!$X$2:$X$501,0)),"")</f>
        <v/>
      </c>
      <c r="C55" s="16">
        <f>IF($B55="","",SUMIF('Rekap Order'!$W$2:$W$501,$B55,'Rekap Order'!$G$2:$G$501))</f>
        <v/>
      </c>
      <c r="D55" s="16">
        <f>IF($B55="","",COUNTIF('Rekap Order'!$W$2:$W$501,$B55))</f>
        <v/>
      </c>
      <c r="E55" s="17">
        <f>IF($B55="","",INDEX('Rekap Order'!$H$2:$H$501,MATCH($B55,'Rekap Order'!$W$2:$W$501,0)))</f>
        <v/>
      </c>
      <c r="F55" s="17">
        <f>IF($B55="","",SUMPRODUCT(('Rekap Order'!$W$2:$W$501=$B55)*'Rekap Order'!$H$2:$H$501*'Rekap Order'!$G$2:$G$501))</f>
        <v/>
      </c>
      <c r="G55" s="16">
        <f>IF($B55="","",SUMIFS('Rekap Order'!$G$2:$G$501,'Rekap Order'!$W$2:$W$501,$B55,'Rekap Order'!$N$2:$N$501,"Sudah dibeli")+SUMIFS('Rekap Order'!$G$2:$G$501,'Rekap Order'!$W$2:$W$501,$B55,'Rekap Order'!$N$2:$N$501,"Dikirim"))</f>
        <v/>
      </c>
      <c r="H55" s="16">
        <f>IF($B55="","",SUMIFS('Rekap Order'!$G$2:$G$501,'Rekap Order'!$W$2:$W$501,$B55,'Rekap Order'!$N$2:$N$501,"Habis"))</f>
        <v/>
      </c>
      <c r="I55" s="16">
        <f>IF($B55="","",C55-G55-H55)</f>
        <v/>
      </c>
    </row>
    <row r="56">
      <c r="A56" s="31">
        <f>IF($B56="","",ROW()-1)</f>
        <v/>
      </c>
      <c r="B56" s="31">
        <f>IFERROR(INDEX('Rekap Order'!$W$2:$W$501,MATCH(ROW()-1,'Rekap Order'!$X$2:$X$501,0)),"")</f>
        <v/>
      </c>
      <c r="C56" s="16">
        <f>IF($B56="","",SUMIF('Rekap Order'!$W$2:$W$501,$B56,'Rekap Order'!$G$2:$G$501))</f>
        <v/>
      </c>
      <c r="D56" s="16">
        <f>IF($B56="","",COUNTIF('Rekap Order'!$W$2:$W$501,$B56))</f>
        <v/>
      </c>
      <c r="E56" s="17">
        <f>IF($B56="","",INDEX('Rekap Order'!$H$2:$H$501,MATCH($B56,'Rekap Order'!$W$2:$W$501,0)))</f>
        <v/>
      </c>
      <c r="F56" s="17">
        <f>IF($B56="","",SUMPRODUCT(('Rekap Order'!$W$2:$W$501=$B56)*'Rekap Order'!$H$2:$H$501*'Rekap Order'!$G$2:$G$501))</f>
        <v/>
      </c>
      <c r="G56" s="16">
        <f>IF($B56="","",SUMIFS('Rekap Order'!$G$2:$G$501,'Rekap Order'!$W$2:$W$501,$B56,'Rekap Order'!$N$2:$N$501,"Sudah dibeli")+SUMIFS('Rekap Order'!$G$2:$G$501,'Rekap Order'!$W$2:$W$501,$B56,'Rekap Order'!$N$2:$N$501,"Dikirim"))</f>
        <v/>
      </c>
      <c r="H56" s="16">
        <f>IF($B56="","",SUMIFS('Rekap Order'!$G$2:$G$501,'Rekap Order'!$W$2:$W$501,$B56,'Rekap Order'!$N$2:$N$501,"Habis"))</f>
        <v/>
      </c>
      <c r="I56" s="16">
        <f>IF($B56="","",C56-G56-H56)</f>
        <v/>
      </c>
    </row>
    <row r="57">
      <c r="A57" s="31">
        <f>IF($B57="","",ROW()-1)</f>
        <v/>
      </c>
      <c r="B57" s="31">
        <f>IFERROR(INDEX('Rekap Order'!$W$2:$W$501,MATCH(ROW()-1,'Rekap Order'!$X$2:$X$501,0)),"")</f>
        <v/>
      </c>
      <c r="C57" s="16">
        <f>IF($B57="","",SUMIF('Rekap Order'!$W$2:$W$501,$B57,'Rekap Order'!$G$2:$G$501))</f>
        <v/>
      </c>
      <c r="D57" s="16">
        <f>IF($B57="","",COUNTIF('Rekap Order'!$W$2:$W$501,$B57))</f>
        <v/>
      </c>
      <c r="E57" s="17">
        <f>IF($B57="","",INDEX('Rekap Order'!$H$2:$H$501,MATCH($B57,'Rekap Order'!$W$2:$W$501,0)))</f>
        <v/>
      </c>
      <c r="F57" s="17">
        <f>IF($B57="","",SUMPRODUCT(('Rekap Order'!$W$2:$W$501=$B57)*'Rekap Order'!$H$2:$H$501*'Rekap Order'!$G$2:$G$501))</f>
        <v/>
      </c>
      <c r="G57" s="16">
        <f>IF($B57="","",SUMIFS('Rekap Order'!$G$2:$G$501,'Rekap Order'!$W$2:$W$501,$B57,'Rekap Order'!$N$2:$N$501,"Sudah dibeli")+SUMIFS('Rekap Order'!$G$2:$G$501,'Rekap Order'!$W$2:$W$501,$B57,'Rekap Order'!$N$2:$N$501,"Dikirim"))</f>
        <v/>
      </c>
      <c r="H57" s="16">
        <f>IF($B57="","",SUMIFS('Rekap Order'!$G$2:$G$501,'Rekap Order'!$W$2:$W$501,$B57,'Rekap Order'!$N$2:$N$501,"Habis"))</f>
        <v/>
      </c>
      <c r="I57" s="16">
        <f>IF($B57="","",C57-G57-H57)</f>
        <v/>
      </c>
    </row>
    <row r="58">
      <c r="A58" s="31">
        <f>IF($B58="","",ROW()-1)</f>
        <v/>
      </c>
      <c r="B58" s="31">
        <f>IFERROR(INDEX('Rekap Order'!$W$2:$W$501,MATCH(ROW()-1,'Rekap Order'!$X$2:$X$501,0)),"")</f>
        <v/>
      </c>
      <c r="C58" s="16">
        <f>IF($B58="","",SUMIF('Rekap Order'!$W$2:$W$501,$B58,'Rekap Order'!$G$2:$G$501))</f>
        <v/>
      </c>
      <c r="D58" s="16">
        <f>IF($B58="","",COUNTIF('Rekap Order'!$W$2:$W$501,$B58))</f>
        <v/>
      </c>
      <c r="E58" s="17">
        <f>IF($B58="","",INDEX('Rekap Order'!$H$2:$H$501,MATCH($B58,'Rekap Order'!$W$2:$W$501,0)))</f>
        <v/>
      </c>
      <c r="F58" s="17">
        <f>IF($B58="","",SUMPRODUCT(('Rekap Order'!$W$2:$W$501=$B58)*'Rekap Order'!$H$2:$H$501*'Rekap Order'!$G$2:$G$501))</f>
        <v/>
      </c>
      <c r="G58" s="16">
        <f>IF($B58="","",SUMIFS('Rekap Order'!$G$2:$G$501,'Rekap Order'!$W$2:$W$501,$B58,'Rekap Order'!$N$2:$N$501,"Sudah dibeli")+SUMIFS('Rekap Order'!$G$2:$G$501,'Rekap Order'!$W$2:$W$501,$B58,'Rekap Order'!$N$2:$N$501,"Dikirim"))</f>
        <v/>
      </c>
      <c r="H58" s="16">
        <f>IF($B58="","",SUMIFS('Rekap Order'!$G$2:$G$501,'Rekap Order'!$W$2:$W$501,$B58,'Rekap Order'!$N$2:$N$501,"Habis"))</f>
        <v/>
      </c>
      <c r="I58" s="16">
        <f>IF($B58="","",C58-G58-H58)</f>
        <v/>
      </c>
    </row>
    <row r="59">
      <c r="A59" s="31">
        <f>IF($B59="","",ROW()-1)</f>
        <v/>
      </c>
      <c r="B59" s="31">
        <f>IFERROR(INDEX('Rekap Order'!$W$2:$W$501,MATCH(ROW()-1,'Rekap Order'!$X$2:$X$501,0)),"")</f>
        <v/>
      </c>
      <c r="C59" s="16">
        <f>IF($B59="","",SUMIF('Rekap Order'!$W$2:$W$501,$B59,'Rekap Order'!$G$2:$G$501))</f>
        <v/>
      </c>
      <c r="D59" s="16">
        <f>IF($B59="","",COUNTIF('Rekap Order'!$W$2:$W$501,$B59))</f>
        <v/>
      </c>
      <c r="E59" s="17">
        <f>IF($B59="","",INDEX('Rekap Order'!$H$2:$H$501,MATCH($B59,'Rekap Order'!$W$2:$W$501,0)))</f>
        <v/>
      </c>
      <c r="F59" s="17">
        <f>IF($B59="","",SUMPRODUCT(('Rekap Order'!$W$2:$W$501=$B59)*'Rekap Order'!$H$2:$H$501*'Rekap Order'!$G$2:$G$501))</f>
        <v/>
      </c>
      <c r="G59" s="16">
        <f>IF($B59="","",SUMIFS('Rekap Order'!$G$2:$G$501,'Rekap Order'!$W$2:$W$501,$B59,'Rekap Order'!$N$2:$N$501,"Sudah dibeli")+SUMIFS('Rekap Order'!$G$2:$G$501,'Rekap Order'!$W$2:$W$501,$B59,'Rekap Order'!$N$2:$N$501,"Dikirim"))</f>
        <v/>
      </c>
      <c r="H59" s="16">
        <f>IF($B59="","",SUMIFS('Rekap Order'!$G$2:$G$501,'Rekap Order'!$W$2:$W$501,$B59,'Rekap Order'!$N$2:$N$501,"Habis"))</f>
        <v/>
      </c>
      <c r="I59" s="16">
        <f>IF($B59="","",C59-G59-H59)</f>
        <v/>
      </c>
    </row>
    <row r="60">
      <c r="A60" s="31">
        <f>IF($B60="","",ROW()-1)</f>
        <v/>
      </c>
      <c r="B60" s="31">
        <f>IFERROR(INDEX('Rekap Order'!$W$2:$W$501,MATCH(ROW()-1,'Rekap Order'!$X$2:$X$501,0)),"")</f>
        <v/>
      </c>
      <c r="C60" s="16">
        <f>IF($B60="","",SUMIF('Rekap Order'!$W$2:$W$501,$B60,'Rekap Order'!$G$2:$G$501))</f>
        <v/>
      </c>
      <c r="D60" s="16">
        <f>IF($B60="","",COUNTIF('Rekap Order'!$W$2:$W$501,$B60))</f>
        <v/>
      </c>
      <c r="E60" s="17">
        <f>IF($B60="","",INDEX('Rekap Order'!$H$2:$H$501,MATCH($B60,'Rekap Order'!$W$2:$W$501,0)))</f>
        <v/>
      </c>
      <c r="F60" s="17">
        <f>IF($B60="","",SUMPRODUCT(('Rekap Order'!$W$2:$W$501=$B60)*'Rekap Order'!$H$2:$H$501*'Rekap Order'!$G$2:$G$501))</f>
        <v/>
      </c>
      <c r="G60" s="16">
        <f>IF($B60="","",SUMIFS('Rekap Order'!$G$2:$G$501,'Rekap Order'!$W$2:$W$501,$B60,'Rekap Order'!$N$2:$N$501,"Sudah dibeli")+SUMIFS('Rekap Order'!$G$2:$G$501,'Rekap Order'!$W$2:$W$501,$B60,'Rekap Order'!$N$2:$N$501,"Dikirim"))</f>
        <v/>
      </c>
      <c r="H60" s="16">
        <f>IF($B60="","",SUMIFS('Rekap Order'!$G$2:$G$501,'Rekap Order'!$W$2:$W$501,$B60,'Rekap Order'!$N$2:$N$501,"Habis"))</f>
        <v/>
      </c>
      <c r="I60" s="16">
        <f>IF($B60="","",C60-G60-H60)</f>
        <v/>
      </c>
    </row>
    <row r="61">
      <c r="A61" s="31">
        <f>IF($B61="","",ROW()-1)</f>
        <v/>
      </c>
      <c r="B61" s="31">
        <f>IFERROR(INDEX('Rekap Order'!$W$2:$W$501,MATCH(ROW()-1,'Rekap Order'!$X$2:$X$501,0)),"")</f>
        <v/>
      </c>
      <c r="C61" s="16">
        <f>IF($B61="","",SUMIF('Rekap Order'!$W$2:$W$501,$B61,'Rekap Order'!$G$2:$G$501))</f>
        <v/>
      </c>
      <c r="D61" s="16">
        <f>IF($B61="","",COUNTIF('Rekap Order'!$W$2:$W$501,$B61))</f>
        <v/>
      </c>
      <c r="E61" s="17">
        <f>IF($B61="","",INDEX('Rekap Order'!$H$2:$H$501,MATCH($B61,'Rekap Order'!$W$2:$W$501,0)))</f>
        <v/>
      </c>
      <c r="F61" s="17">
        <f>IF($B61="","",SUMPRODUCT(('Rekap Order'!$W$2:$W$501=$B61)*'Rekap Order'!$H$2:$H$501*'Rekap Order'!$G$2:$G$501))</f>
        <v/>
      </c>
      <c r="G61" s="16">
        <f>IF($B61="","",SUMIFS('Rekap Order'!$G$2:$G$501,'Rekap Order'!$W$2:$W$501,$B61,'Rekap Order'!$N$2:$N$501,"Sudah dibeli")+SUMIFS('Rekap Order'!$G$2:$G$501,'Rekap Order'!$W$2:$W$501,$B61,'Rekap Order'!$N$2:$N$501,"Dikirim"))</f>
        <v/>
      </c>
      <c r="H61" s="16">
        <f>IF($B61="","",SUMIFS('Rekap Order'!$G$2:$G$501,'Rekap Order'!$W$2:$W$501,$B61,'Rekap Order'!$N$2:$N$501,"Habis"))</f>
        <v/>
      </c>
      <c r="I61" s="16">
        <f>IF($B61="","",C61-G61-H61)</f>
        <v/>
      </c>
    </row>
    <row r="62">
      <c r="A62" s="31">
        <f>IF($B62="","",ROW()-1)</f>
        <v/>
      </c>
      <c r="B62" s="31">
        <f>IFERROR(INDEX('Rekap Order'!$W$2:$W$501,MATCH(ROW()-1,'Rekap Order'!$X$2:$X$501,0)),"")</f>
        <v/>
      </c>
      <c r="C62" s="16">
        <f>IF($B62="","",SUMIF('Rekap Order'!$W$2:$W$501,$B62,'Rekap Order'!$G$2:$G$501))</f>
        <v/>
      </c>
      <c r="D62" s="16">
        <f>IF($B62="","",COUNTIF('Rekap Order'!$W$2:$W$501,$B62))</f>
        <v/>
      </c>
      <c r="E62" s="17">
        <f>IF($B62="","",INDEX('Rekap Order'!$H$2:$H$501,MATCH($B62,'Rekap Order'!$W$2:$W$501,0)))</f>
        <v/>
      </c>
      <c r="F62" s="17">
        <f>IF($B62="","",SUMPRODUCT(('Rekap Order'!$W$2:$W$501=$B62)*'Rekap Order'!$H$2:$H$501*'Rekap Order'!$G$2:$G$501))</f>
        <v/>
      </c>
      <c r="G62" s="16">
        <f>IF($B62="","",SUMIFS('Rekap Order'!$G$2:$G$501,'Rekap Order'!$W$2:$W$501,$B62,'Rekap Order'!$N$2:$N$501,"Sudah dibeli")+SUMIFS('Rekap Order'!$G$2:$G$501,'Rekap Order'!$W$2:$W$501,$B62,'Rekap Order'!$N$2:$N$501,"Dikirim"))</f>
        <v/>
      </c>
      <c r="H62" s="16">
        <f>IF($B62="","",SUMIFS('Rekap Order'!$G$2:$G$501,'Rekap Order'!$W$2:$W$501,$B62,'Rekap Order'!$N$2:$N$501,"Habis"))</f>
        <v/>
      </c>
      <c r="I62" s="16">
        <f>IF($B62="","",C62-G62-H62)</f>
        <v/>
      </c>
    </row>
    <row r="63">
      <c r="A63" s="31">
        <f>IF($B63="","",ROW()-1)</f>
        <v/>
      </c>
      <c r="B63" s="31">
        <f>IFERROR(INDEX('Rekap Order'!$W$2:$W$501,MATCH(ROW()-1,'Rekap Order'!$X$2:$X$501,0)),"")</f>
        <v/>
      </c>
      <c r="C63" s="16">
        <f>IF($B63="","",SUMIF('Rekap Order'!$W$2:$W$501,$B63,'Rekap Order'!$G$2:$G$501))</f>
        <v/>
      </c>
      <c r="D63" s="16">
        <f>IF($B63="","",COUNTIF('Rekap Order'!$W$2:$W$501,$B63))</f>
        <v/>
      </c>
      <c r="E63" s="17">
        <f>IF($B63="","",INDEX('Rekap Order'!$H$2:$H$501,MATCH($B63,'Rekap Order'!$W$2:$W$501,0)))</f>
        <v/>
      </c>
      <c r="F63" s="17">
        <f>IF($B63="","",SUMPRODUCT(('Rekap Order'!$W$2:$W$501=$B63)*'Rekap Order'!$H$2:$H$501*'Rekap Order'!$G$2:$G$501))</f>
        <v/>
      </c>
      <c r="G63" s="16">
        <f>IF($B63="","",SUMIFS('Rekap Order'!$G$2:$G$501,'Rekap Order'!$W$2:$W$501,$B63,'Rekap Order'!$N$2:$N$501,"Sudah dibeli")+SUMIFS('Rekap Order'!$G$2:$G$501,'Rekap Order'!$W$2:$W$501,$B63,'Rekap Order'!$N$2:$N$501,"Dikirim"))</f>
        <v/>
      </c>
      <c r="H63" s="16">
        <f>IF($B63="","",SUMIFS('Rekap Order'!$G$2:$G$501,'Rekap Order'!$W$2:$W$501,$B63,'Rekap Order'!$N$2:$N$501,"Habis"))</f>
        <v/>
      </c>
      <c r="I63" s="16">
        <f>IF($B63="","",C63-G63-H63)</f>
        <v/>
      </c>
    </row>
    <row r="64">
      <c r="A64" s="31">
        <f>IF($B64="","",ROW()-1)</f>
        <v/>
      </c>
      <c r="B64" s="31">
        <f>IFERROR(INDEX('Rekap Order'!$W$2:$W$501,MATCH(ROW()-1,'Rekap Order'!$X$2:$X$501,0)),"")</f>
        <v/>
      </c>
      <c r="C64" s="16">
        <f>IF($B64="","",SUMIF('Rekap Order'!$W$2:$W$501,$B64,'Rekap Order'!$G$2:$G$501))</f>
        <v/>
      </c>
      <c r="D64" s="16">
        <f>IF($B64="","",COUNTIF('Rekap Order'!$W$2:$W$501,$B64))</f>
        <v/>
      </c>
      <c r="E64" s="17">
        <f>IF($B64="","",INDEX('Rekap Order'!$H$2:$H$501,MATCH($B64,'Rekap Order'!$W$2:$W$501,0)))</f>
        <v/>
      </c>
      <c r="F64" s="17">
        <f>IF($B64="","",SUMPRODUCT(('Rekap Order'!$W$2:$W$501=$B64)*'Rekap Order'!$H$2:$H$501*'Rekap Order'!$G$2:$G$501))</f>
        <v/>
      </c>
      <c r="G64" s="16">
        <f>IF($B64="","",SUMIFS('Rekap Order'!$G$2:$G$501,'Rekap Order'!$W$2:$W$501,$B64,'Rekap Order'!$N$2:$N$501,"Sudah dibeli")+SUMIFS('Rekap Order'!$G$2:$G$501,'Rekap Order'!$W$2:$W$501,$B64,'Rekap Order'!$N$2:$N$501,"Dikirim"))</f>
        <v/>
      </c>
      <c r="H64" s="16">
        <f>IF($B64="","",SUMIFS('Rekap Order'!$G$2:$G$501,'Rekap Order'!$W$2:$W$501,$B64,'Rekap Order'!$N$2:$N$501,"Habis"))</f>
        <v/>
      </c>
      <c r="I64" s="16">
        <f>IF($B64="","",C64-G64-H64)</f>
        <v/>
      </c>
    </row>
    <row r="65">
      <c r="A65" s="31">
        <f>IF($B65="","",ROW()-1)</f>
        <v/>
      </c>
      <c r="B65" s="31">
        <f>IFERROR(INDEX('Rekap Order'!$W$2:$W$501,MATCH(ROW()-1,'Rekap Order'!$X$2:$X$501,0)),"")</f>
        <v/>
      </c>
      <c r="C65" s="16">
        <f>IF($B65="","",SUMIF('Rekap Order'!$W$2:$W$501,$B65,'Rekap Order'!$G$2:$G$501))</f>
        <v/>
      </c>
      <c r="D65" s="16">
        <f>IF($B65="","",COUNTIF('Rekap Order'!$W$2:$W$501,$B65))</f>
        <v/>
      </c>
      <c r="E65" s="17">
        <f>IF($B65="","",INDEX('Rekap Order'!$H$2:$H$501,MATCH($B65,'Rekap Order'!$W$2:$W$501,0)))</f>
        <v/>
      </c>
      <c r="F65" s="17">
        <f>IF($B65="","",SUMPRODUCT(('Rekap Order'!$W$2:$W$501=$B65)*'Rekap Order'!$H$2:$H$501*'Rekap Order'!$G$2:$G$501))</f>
        <v/>
      </c>
      <c r="G65" s="16">
        <f>IF($B65="","",SUMIFS('Rekap Order'!$G$2:$G$501,'Rekap Order'!$W$2:$W$501,$B65,'Rekap Order'!$N$2:$N$501,"Sudah dibeli")+SUMIFS('Rekap Order'!$G$2:$G$501,'Rekap Order'!$W$2:$W$501,$B65,'Rekap Order'!$N$2:$N$501,"Dikirim"))</f>
        <v/>
      </c>
      <c r="H65" s="16">
        <f>IF($B65="","",SUMIFS('Rekap Order'!$G$2:$G$501,'Rekap Order'!$W$2:$W$501,$B65,'Rekap Order'!$N$2:$N$501,"Habis"))</f>
        <v/>
      </c>
      <c r="I65" s="16">
        <f>IF($B65="","",C65-G65-H65)</f>
        <v/>
      </c>
    </row>
    <row r="66">
      <c r="A66" s="31">
        <f>IF($B66="","",ROW()-1)</f>
        <v/>
      </c>
      <c r="B66" s="31">
        <f>IFERROR(INDEX('Rekap Order'!$W$2:$W$501,MATCH(ROW()-1,'Rekap Order'!$X$2:$X$501,0)),"")</f>
        <v/>
      </c>
      <c r="C66" s="16">
        <f>IF($B66="","",SUMIF('Rekap Order'!$W$2:$W$501,$B66,'Rekap Order'!$G$2:$G$501))</f>
        <v/>
      </c>
      <c r="D66" s="16">
        <f>IF($B66="","",COUNTIF('Rekap Order'!$W$2:$W$501,$B66))</f>
        <v/>
      </c>
      <c r="E66" s="17">
        <f>IF($B66="","",INDEX('Rekap Order'!$H$2:$H$501,MATCH($B66,'Rekap Order'!$W$2:$W$501,0)))</f>
        <v/>
      </c>
      <c r="F66" s="17">
        <f>IF($B66="","",SUMPRODUCT(('Rekap Order'!$W$2:$W$501=$B66)*'Rekap Order'!$H$2:$H$501*'Rekap Order'!$G$2:$G$501))</f>
        <v/>
      </c>
      <c r="G66" s="16">
        <f>IF($B66="","",SUMIFS('Rekap Order'!$G$2:$G$501,'Rekap Order'!$W$2:$W$501,$B66,'Rekap Order'!$N$2:$N$501,"Sudah dibeli")+SUMIFS('Rekap Order'!$G$2:$G$501,'Rekap Order'!$W$2:$W$501,$B66,'Rekap Order'!$N$2:$N$501,"Dikirim"))</f>
        <v/>
      </c>
      <c r="H66" s="16">
        <f>IF($B66="","",SUMIFS('Rekap Order'!$G$2:$G$501,'Rekap Order'!$W$2:$W$501,$B66,'Rekap Order'!$N$2:$N$501,"Habis"))</f>
        <v/>
      </c>
      <c r="I66" s="16">
        <f>IF($B66="","",C66-G66-H66)</f>
        <v/>
      </c>
    </row>
    <row r="67">
      <c r="A67" s="31">
        <f>IF($B67="","",ROW()-1)</f>
        <v/>
      </c>
      <c r="B67" s="31">
        <f>IFERROR(INDEX('Rekap Order'!$W$2:$W$501,MATCH(ROW()-1,'Rekap Order'!$X$2:$X$501,0)),"")</f>
        <v/>
      </c>
      <c r="C67" s="16">
        <f>IF($B67="","",SUMIF('Rekap Order'!$W$2:$W$501,$B67,'Rekap Order'!$G$2:$G$501))</f>
        <v/>
      </c>
      <c r="D67" s="16">
        <f>IF($B67="","",COUNTIF('Rekap Order'!$W$2:$W$501,$B67))</f>
        <v/>
      </c>
      <c r="E67" s="17">
        <f>IF($B67="","",INDEX('Rekap Order'!$H$2:$H$501,MATCH($B67,'Rekap Order'!$W$2:$W$501,0)))</f>
        <v/>
      </c>
      <c r="F67" s="17">
        <f>IF($B67="","",SUMPRODUCT(('Rekap Order'!$W$2:$W$501=$B67)*'Rekap Order'!$H$2:$H$501*'Rekap Order'!$G$2:$G$501))</f>
        <v/>
      </c>
      <c r="G67" s="16">
        <f>IF($B67="","",SUMIFS('Rekap Order'!$G$2:$G$501,'Rekap Order'!$W$2:$W$501,$B67,'Rekap Order'!$N$2:$N$501,"Sudah dibeli")+SUMIFS('Rekap Order'!$G$2:$G$501,'Rekap Order'!$W$2:$W$501,$B67,'Rekap Order'!$N$2:$N$501,"Dikirim"))</f>
        <v/>
      </c>
      <c r="H67" s="16">
        <f>IF($B67="","",SUMIFS('Rekap Order'!$G$2:$G$501,'Rekap Order'!$W$2:$W$501,$B67,'Rekap Order'!$N$2:$N$501,"Habis"))</f>
        <v/>
      </c>
      <c r="I67" s="16">
        <f>IF($B67="","",C67-G67-H67)</f>
        <v/>
      </c>
    </row>
    <row r="68">
      <c r="A68" s="31">
        <f>IF($B68="","",ROW()-1)</f>
        <v/>
      </c>
      <c r="B68" s="31">
        <f>IFERROR(INDEX('Rekap Order'!$W$2:$W$501,MATCH(ROW()-1,'Rekap Order'!$X$2:$X$501,0)),"")</f>
        <v/>
      </c>
      <c r="C68" s="16">
        <f>IF($B68="","",SUMIF('Rekap Order'!$W$2:$W$501,$B68,'Rekap Order'!$G$2:$G$501))</f>
        <v/>
      </c>
      <c r="D68" s="16">
        <f>IF($B68="","",COUNTIF('Rekap Order'!$W$2:$W$501,$B68))</f>
        <v/>
      </c>
      <c r="E68" s="17">
        <f>IF($B68="","",INDEX('Rekap Order'!$H$2:$H$501,MATCH($B68,'Rekap Order'!$W$2:$W$501,0)))</f>
        <v/>
      </c>
      <c r="F68" s="17">
        <f>IF($B68="","",SUMPRODUCT(('Rekap Order'!$W$2:$W$501=$B68)*'Rekap Order'!$H$2:$H$501*'Rekap Order'!$G$2:$G$501))</f>
        <v/>
      </c>
      <c r="G68" s="16">
        <f>IF($B68="","",SUMIFS('Rekap Order'!$G$2:$G$501,'Rekap Order'!$W$2:$W$501,$B68,'Rekap Order'!$N$2:$N$501,"Sudah dibeli")+SUMIFS('Rekap Order'!$G$2:$G$501,'Rekap Order'!$W$2:$W$501,$B68,'Rekap Order'!$N$2:$N$501,"Dikirim"))</f>
        <v/>
      </c>
      <c r="H68" s="16">
        <f>IF($B68="","",SUMIFS('Rekap Order'!$G$2:$G$501,'Rekap Order'!$W$2:$W$501,$B68,'Rekap Order'!$N$2:$N$501,"Habis"))</f>
        <v/>
      </c>
      <c r="I68" s="16">
        <f>IF($B68="","",C68-G68-H68)</f>
        <v/>
      </c>
    </row>
    <row r="69">
      <c r="A69" s="31">
        <f>IF($B69="","",ROW()-1)</f>
        <v/>
      </c>
      <c r="B69" s="31">
        <f>IFERROR(INDEX('Rekap Order'!$W$2:$W$501,MATCH(ROW()-1,'Rekap Order'!$X$2:$X$501,0)),"")</f>
        <v/>
      </c>
      <c r="C69" s="16">
        <f>IF($B69="","",SUMIF('Rekap Order'!$W$2:$W$501,$B69,'Rekap Order'!$G$2:$G$501))</f>
        <v/>
      </c>
      <c r="D69" s="16">
        <f>IF($B69="","",COUNTIF('Rekap Order'!$W$2:$W$501,$B69))</f>
        <v/>
      </c>
      <c r="E69" s="17">
        <f>IF($B69="","",INDEX('Rekap Order'!$H$2:$H$501,MATCH($B69,'Rekap Order'!$W$2:$W$501,0)))</f>
        <v/>
      </c>
      <c r="F69" s="17">
        <f>IF($B69="","",SUMPRODUCT(('Rekap Order'!$W$2:$W$501=$B69)*'Rekap Order'!$H$2:$H$501*'Rekap Order'!$G$2:$G$501))</f>
        <v/>
      </c>
      <c r="G69" s="16">
        <f>IF($B69="","",SUMIFS('Rekap Order'!$G$2:$G$501,'Rekap Order'!$W$2:$W$501,$B69,'Rekap Order'!$N$2:$N$501,"Sudah dibeli")+SUMIFS('Rekap Order'!$G$2:$G$501,'Rekap Order'!$W$2:$W$501,$B69,'Rekap Order'!$N$2:$N$501,"Dikirim"))</f>
        <v/>
      </c>
      <c r="H69" s="16">
        <f>IF($B69="","",SUMIFS('Rekap Order'!$G$2:$G$501,'Rekap Order'!$W$2:$W$501,$B69,'Rekap Order'!$N$2:$N$501,"Habis"))</f>
        <v/>
      </c>
      <c r="I69" s="16">
        <f>IF($B69="","",C69-G69-H69)</f>
        <v/>
      </c>
    </row>
    <row r="70">
      <c r="A70" s="31">
        <f>IF($B70="","",ROW()-1)</f>
        <v/>
      </c>
      <c r="B70" s="31">
        <f>IFERROR(INDEX('Rekap Order'!$W$2:$W$501,MATCH(ROW()-1,'Rekap Order'!$X$2:$X$501,0)),"")</f>
        <v/>
      </c>
      <c r="C70" s="16">
        <f>IF($B70="","",SUMIF('Rekap Order'!$W$2:$W$501,$B70,'Rekap Order'!$G$2:$G$501))</f>
        <v/>
      </c>
      <c r="D70" s="16">
        <f>IF($B70="","",COUNTIF('Rekap Order'!$W$2:$W$501,$B70))</f>
        <v/>
      </c>
      <c r="E70" s="17">
        <f>IF($B70="","",INDEX('Rekap Order'!$H$2:$H$501,MATCH($B70,'Rekap Order'!$W$2:$W$501,0)))</f>
        <v/>
      </c>
      <c r="F70" s="17">
        <f>IF($B70="","",SUMPRODUCT(('Rekap Order'!$W$2:$W$501=$B70)*'Rekap Order'!$H$2:$H$501*'Rekap Order'!$G$2:$G$501))</f>
        <v/>
      </c>
      <c r="G70" s="16">
        <f>IF($B70="","",SUMIFS('Rekap Order'!$G$2:$G$501,'Rekap Order'!$W$2:$W$501,$B70,'Rekap Order'!$N$2:$N$501,"Sudah dibeli")+SUMIFS('Rekap Order'!$G$2:$G$501,'Rekap Order'!$W$2:$W$501,$B70,'Rekap Order'!$N$2:$N$501,"Dikirim"))</f>
        <v/>
      </c>
      <c r="H70" s="16">
        <f>IF($B70="","",SUMIFS('Rekap Order'!$G$2:$G$501,'Rekap Order'!$W$2:$W$501,$B70,'Rekap Order'!$N$2:$N$501,"Habis"))</f>
        <v/>
      </c>
      <c r="I70" s="16">
        <f>IF($B70="","",C70-G70-H70)</f>
        <v/>
      </c>
    </row>
    <row r="71">
      <c r="A71" s="31">
        <f>IF($B71="","",ROW()-1)</f>
        <v/>
      </c>
      <c r="B71" s="31">
        <f>IFERROR(INDEX('Rekap Order'!$W$2:$W$501,MATCH(ROW()-1,'Rekap Order'!$X$2:$X$501,0)),"")</f>
        <v/>
      </c>
      <c r="C71" s="16">
        <f>IF($B71="","",SUMIF('Rekap Order'!$W$2:$W$501,$B71,'Rekap Order'!$G$2:$G$501))</f>
        <v/>
      </c>
      <c r="D71" s="16">
        <f>IF($B71="","",COUNTIF('Rekap Order'!$W$2:$W$501,$B71))</f>
        <v/>
      </c>
      <c r="E71" s="17">
        <f>IF($B71="","",INDEX('Rekap Order'!$H$2:$H$501,MATCH($B71,'Rekap Order'!$W$2:$W$501,0)))</f>
        <v/>
      </c>
      <c r="F71" s="17">
        <f>IF($B71="","",SUMPRODUCT(('Rekap Order'!$W$2:$W$501=$B71)*'Rekap Order'!$H$2:$H$501*'Rekap Order'!$G$2:$G$501))</f>
        <v/>
      </c>
      <c r="G71" s="16">
        <f>IF($B71="","",SUMIFS('Rekap Order'!$G$2:$G$501,'Rekap Order'!$W$2:$W$501,$B71,'Rekap Order'!$N$2:$N$501,"Sudah dibeli")+SUMIFS('Rekap Order'!$G$2:$G$501,'Rekap Order'!$W$2:$W$501,$B71,'Rekap Order'!$N$2:$N$501,"Dikirim"))</f>
        <v/>
      </c>
      <c r="H71" s="16">
        <f>IF($B71="","",SUMIFS('Rekap Order'!$G$2:$G$501,'Rekap Order'!$W$2:$W$501,$B71,'Rekap Order'!$N$2:$N$501,"Habis"))</f>
        <v/>
      </c>
      <c r="I71" s="16">
        <f>IF($B71="","",C71-G71-H71)</f>
        <v/>
      </c>
    </row>
    <row r="72">
      <c r="A72" s="31">
        <f>IF($B72="","",ROW()-1)</f>
        <v/>
      </c>
      <c r="B72" s="31">
        <f>IFERROR(INDEX('Rekap Order'!$W$2:$W$501,MATCH(ROW()-1,'Rekap Order'!$X$2:$X$501,0)),"")</f>
        <v/>
      </c>
      <c r="C72" s="16">
        <f>IF($B72="","",SUMIF('Rekap Order'!$W$2:$W$501,$B72,'Rekap Order'!$G$2:$G$501))</f>
        <v/>
      </c>
      <c r="D72" s="16">
        <f>IF($B72="","",COUNTIF('Rekap Order'!$W$2:$W$501,$B72))</f>
        <v/>
      </c>
      <c r="E72" s="17">
        <f>IF($B72="","",INDEX('Rekap Order'!$H$2:$H$501,MATCH($B72,'Rekap Order'!$W$2:$W$501,0)))</f>
        <v/>
      </c>
      <c r="F72" s="17">
        <f>IF($B72="","",SUMPRODUCT(('Rekap Order'!$W$2:$W$501=$B72)*'Rekap Order'!$H$2:$H$501*'Rekap Order'!$G$2:$G$501))</f>
        <v/>
      </c>
      <c r="G72" s="16">
        <f>IF($B72="","",SUMIFS('Rekap Order'!$G$2:$G$501,'Rekap Order'!$W$2:$W$501,$B72,'Rekap Order'!$N$2:$N$501,"Sudah dibeli")+SUMIFS('Rekap Order'!$G$2:$G$501,'Rekap Order'!$W$2:$W$501,$B72,'Rekap Order'!$N$2:$N$501,"Dikirim"))</f>
        <v/>
      </c>
      <c r="H72" s="16">
        <f>IF($B72="","",SUMIFS('Rekap Order'!$G$2:$G$501,'Rekap Order'!$W$2:$W$501,$B72,'Rekap Order'!$N$2:$N$501,"Habis"))</f>
        <v/>
      </c>
      <c r="I72" s="16">
        <f>IF($B72="","",C72-G72-H72)</f>
        <v/>
      </c>
    </row>
    <row r="73">
      <c r="A73" s="31">
        <f>IF($B73="","",ROW()-1)</f>
        <v/>
      </c>
      <c r="B73" s="31">
        <f>IFERROR(INDEX('Rekap Order'!$W$2:$W$501,MATCH(ROW()-1,'Rekap Order'!$X$2:$X$501,0)),"")</f>
        <v/>
      </c>
      <c r="C73" s="16">
        <f>IF($B73="","",SUMIF('Rekap Order'!$W$2:$W$501,$B73,'Rekap Order'!$G$2:$G$501))</f>
        <v/>
      </c>
      <c r="D73" s="16">
        <f>IF($B73="","",COUNTIF('Rekap Order'!$W$2:$W$501,$B73))</f>
        <v/>
      </c>
      <c r="E73" s="17">
        <f>IF($B73="","",INDEX('Rekap Order'!$H$2:$H$501,MATCH($B73,'Rekap Order'!$W$2:$W$501,0)))</f>
        <v/>
      </c>
      <c r="F73" s="17">
        <f>IF($B73="","",SUMPRODUCT(('Rekap Order'!$W$2:$W$501=$B73)*'Rekap Order'!$H$2:$H$501*'Rekap Order'!$G$2:$G$501))</f>
        <v/>
      </c>
      <c r="G73" s="16">
        <f>IF($B73="","",SUMIFS('Rekap Order'!$G$2:$G$501,'Rekap Order'!$W$2:$W$501,$B73,'Rekap Order'!$N$2:$N$501,"Sudah dibeli")+SUMIFS('Rekap Order'!$G$2:$G$501,'Rekap Order'!$W$2:$W$501,$B73,'Rekap Order'!$N$2:$N$501,"Dikirim"))</f>
        <v/>
      </c>
      <c r="H73" s="16">
        <f>IF($B73="","",SUMIFS('Rekap Order'!$G$2:$G$501,'Rekap Order'!$W$2:$W$501,$B73,'Rekap Order'!$N$2:$N$501,"Habis"))</f>
        <v/>
      </c>
      <c r="I73" s="16">
        <f>IF($B73="","",C73-G73-H73)</f>
        <v/>
      </c>
    </row>
    <row r="74">
      <c r="A74" s="31">
        <f>IF($B74="","",ROW()-1)</f>
        <v/>
      </c>
      <c r="B74" s="31">
        <f>IFERROR(INDEX('Rekap Order'!$W$2:$W$501,MATCH(ROW()-1,'Rekap Order'!$X$2:$X$501,0)),"")</f>
        <v/>
      </c>
      <c r="C74" s="16">
        <f>IF($B74="","",SUMIF('Rekap Order'!$W$2:$W$501,$B74,'Rekap Order'!$G$2:$G$501))</f>
        <v/>
      </c>
      <c r="D74" s="16">
        <f>IF($B74="","",COUNTIF('Rekap Order'!$W$2:$W$501,$B74))</f>
        <v/>
      </c>
      <c r="E74" s="17">
        <f>IF($B74="","",INDEX('Rekap Order'!$H$2:$H$501,MATCH($B74,'Rekap Order'!$W$2:$W$501,0)))</f>
        <v/>
      </c>
      <c r="F74" s="17">
        <f>IF($B74="","",SUMPRODUCT(('Rekap Order'!$W$2:$W$501=$B74)*'Rekap Order'!$H$2:$H$501*'Rekap Order'!$G$2:$G$501))</f>
        <v/>
      </c>
      <c r="G74" s="16">
        <f>IF($B74="","",SUMIFS('Rekap Order'!$G$2:$G$501,'Rekap Order'!$W$2:$W$501,$B74,'Rekap Order'!$N$2:$N$501,"Sudah dibeli")+SUMIFS('Rekap Order'!$G$2:$G$501,'Rekap Order'!$W$2:$W$501,$B74,'Rekap Order'!$N$2:$N$501,"Dikirim"))</f>
        <v/>
      </c>
      <c r="H74" s="16">
        <f>IF($B74="","",SUMIFS('Rekap Order'!$G$2:$G$501,'Rekap Order'!$W$2:$W$501,$B74,'Rekap Order'!$N$2:$N$501,"Habis"))</f>
        <v/>
      </c>
      <c r="I74" s="16">
        <f>IF($B74="","",C74-G74-H74)</f>
        <v/>
      </c>
    </row>
    <row r="75">
      <c r="A75" s="31">
        <f>IF($B75="","",ROW()-1)</f>
        <v/>
      </c>
      <c r="B75" s="31">
        <f>IFERROR(INDEX('Rekap Order'!$W$2:$W$501,MATCH(ROW()-1,'Rekap Order'!$X$2:$X$501,0)),"")</f>
        <v/>
      </c>
      <c r="C75" s="16">
        <f>IF($B75="","",SUMIF('Rekap Order'!$W$2:$W$501,$B75,'Rekap Order'!$G$2:$G$501))</f>
        <v/>
      </c>
      <c r="D75" s="16">
        <f>IF($B75="","",COUNTIF('Rekap Order'!$W$2:$W$501,$B75))</f>
        <v/>
      </c>
      <c r="E75" s="17">
        <f>IF($B75="","",INDEX('Rekap Order'!$H$2:$H$501,MATCH($B75,'Rekap Order'!$W$2:$W$501,0)))</f>
        <v/>
      </c>
      <c r="F75" s="17">
        <f>IF($B75="","",SUMPRODUCT(('Rekap Order'!$W$2:$W$501=$B75)*'Rekap Order'!$H$2:$H$501*'Rekap Order'!$G$2:$G$501))</f>
        <v/>
      </c>
      <c r="G75" s="16">
        <f>IF($B75="","",SUMIFS('Rekap Order'!$G$2:$G$501,'Rekap Order'!$W$2:$W$501,$B75,'Rekap Order'!$N$2:$N$501,"Sudah dibeli")+SUMIFS('Rekap Order'!$G$2:$G$501,'Rekap Order'!$W$2:$W$501,$B75,'Rekap Order'!$N$2:$N$501,"Dikirim"))</f>
        <v/>
      </c>
      <c r="H75" s="16">
        <f>IF($B75="","",SUMIFS('Rekap Order'!$G$2:$G$501,'Rekap Order'!$W$2:$W$501,$B75,'Rekap Order'!$N$2:$N$501,"Habis"))</f>
        <v/>
      </c>
      <c r="I75" s="16">
        <f>IF($B75="","",C75-G75-H75)</f>
        <v/>
      </c>
    </row>
    <row r="76">
      <c r="A76" s="31">
        <f>IF($B76="","",ROW()-1)</f>
        <v/>
      </c>
      <c r="B76" s="31">
        <f>IFERROR(INDEX('Rekap Order'!$W$2:$W$501,MATCH(ROW()-1,'Rekap Order'!$X$2:$X$501,0)),"")</f>
        <v/>
      </c>
      <c r="C76" s="16">
        <f>IF($B76="","",SUMIF('Rekap Order'!$W$2:$W$501,$B76,'Rekap Order'!$G$2:$G$501))</f>
        <v/>
      </c>
      <c r="D76" s="16">
        <f>IF($B76="","",COUNTIF('Rekap Order'!$W$2:$W$501,$B76))</f>
        <v/>
      </c>
      <c r="E76" s="17">
        <f>IF($B76="","",INDEX('Rekap Order'!$H$2:$H$501,MATCH($B76,'Rekap Order'!$W$2:$W$501,0)))</f>
        <v/>
      </c>
      <c r="F76" s="17">
        <f>IF($B76="","",SUMPRODUCT(('Rekap Order'!$W$2:$W$501=$B76)*'Rekap Order'!$H$2:$H$501*'Rekap Order'!$G$2:$G$501))</f>
        <v/>
      </c>
      <c r="G76" s="16">
        <f>IF($B76="","",SUMIFS('Rekap Order'!$G$2:$G$501,'Rekap Order'!$W$2:$W$501,$B76,'Rekap Order'!$N$2:$N$501,"Sudah dibeli")+SUMIFS('Rekap Order'!$G$2:$G$501,'Rekap Order'!$W$2:$W$501,$B76,'Rekap Order'!$N$2:$N$501,"Dikirim"))</f>
        <v/>
      </c>
      <c r="H76" s="16">
        <f>IF($B76="","",SUMIFS('Rekap Order'!$G$2:$G$501,'Rekap Order'!$W$2:$W$501,$B76,'Rekap Order'!$N$2:$N$501,"Habis"))</f>
        <v/>
      </c>
      <c r="I76" s="16">
        <f>IF($B76="","",C76-G76-H76)</f>
        <v/>
      </c>
    </row>
    <row r="77">
      <c r="A77" s="31">
        <f>IF($B77="","",ROW()-1)</f>
        <v/>
      </c>
      <c r="B77" s="31">
        <f>IFERROR(INDEX('Rekap Order'!$W$2:$W$501,MATCH(ROW()-1,'Rekap Order'!$X$2:$X$501,0)),"")</f>
        <v/>
      </c>
      <c r="C77" s="16">
        <f>IF($B77="","",SUMIF('Rekap Order'!$W$2:$W$501,$B77,'Rekap Order'!$G$2:$G$501))</f>
        <v/>
      </c>
      <c r="D77" s="16">
        <f>IF($B77="","",COUNTIF('Rekap Order'!$W$2:$W$501,$B77))</f>
        <v/>
      </c>
      <c r="E77" s="17">
        <f>IF($B77="","",INDEX('Rekap Order'!$H$2:$H$501,MATCH($B77,'Rekap Order'!$W$2:$W$501,0)))</f>
        <v/>
      </c>
      <c r="F77" s="17">
        <f>IF($B77="","",SUMPRODUCT(('Rekap Order'!$W$2:$W$501=$B77)*'Rekap Order'!$H$2:$H$501*'Rekap Order'!$G$2:$G$501))</f>
        <v/>
      </c>
      <c r="G77" s="16">
        <f>IF($B77="","",SUMIFS('Rekap Order'!$G$2:$G$501,'Rekap Order'!$W$2:$W$501,$B77,'Rekap Order'!$N$2:$N$501,"Sudah dibeli")+SUMIFS('Rekap Order'!$G$2:$G$501,'Rekap Order'!$W$2:$W$501,$B77,'Rekap Order'!$N$2:$N$501,"Dikirim"))</f>
        <v/>
      </c>
      <c r="H77" s="16">
        <f>IF($B77="","",SUMIFS('Rekap Order'!$G$2:$G$501,'Rekap Order'!$W$2:$W$501,$B77,'Rekap Order'!$N$2:$N$501,"Habis"))</f>
        <v/>
      </c>
      <c r="I77" s="16">
        <f>IF($B77="","",C77-G77-H77)</f>
        <v/>
      </c>
    </row>
    <row r="78">
      <c r="A78" s="31">
        <f>IF($B78="","",ROW()-1)</f>
        <v/>
      </c>
      <c r="B78" s="31">
        <f>IFERROR(INDEX('Rekap Order'!$W$2:$W$501,MATCH(ROW()-1,'Rekap Order'!$X$2:$X$501,0)),"")</f>
        <v/>
      </c>
      <c r="C78" s="16">
        <f>IF($B78="","",SUMIF('Rekap Order'!$W$2:$W$501,$B78,'Rekap Order'!$G$2:$G$501))</f>
        <v/>
      </c>
      <c r="D78" s="16">
        <f>IF($B78="","",COUNTIF('Rekap Order'!$W$2:$W$501,$B78))</f>
        <v/>
      </c>
      <c r="E78" s="17">
        <f>IF($B78="","",INDEX('Rekap Order'!$H$2:$H$501,MATCH($B78,'Rekap Order'!$W$2:$W$501,0)))</f>
        <v/>
      </c>
      <c r="F78" s="17">
        <f>IF($B78="","",SUMPRODUCT(('Rekap Order'!$W$2:$W$501=$B78)*'Rekap Order'!$H$2:$H$501*'Rekap Order'!$G$2:$G$501))</f>
        <v/>
      </c>
      <c r="G78" s="16">
        <f>IF($B78="","",SUMIFS('Rekap Order'!$G$2:$G$501,'Rekap Order'!$W$2:$W$501,$B78,'Rekap Order'!$N$2:$N$501,"Sudah dibeli")+SUMIFS('Rekap Order'!$G$2:$G$501,'Rekap Order'!$W$2:$W$501,$B78,'Rekap Order'!$N$2:$N$501,"Dikirim"))</f>
        <v/>
      </c>
      <c r="H78" s="16">
        <f>IF($B78="","",SUMIFS('Rekap Order'!$G$2:$G$501,'Rekap Order'!$W$2:$W$501,$B78,'Rekap Order'!$N$2:$N$501,"Habis"))</f>
        <v/>
      </c>
      <c r="I78" s="16">
        <f>IF($B78="","",C78-G78-H78)</f>
        <v/>
      </c>
    </row>
    <row r="79">
      <c r="A79" s="31">
        <f>IF($B79="","",ROW()-1)</f>
        <v/>
      </c>
      <c r="B79" s="31">
        <f>IFERROR(INDEX('Rekap Order'!$W$2:$W$501,MATCH(ROW()-1,'Rekap Order'!$X$2:$X$501,0)),"")</f>
        <v/>
      </c>
      <c r="C79" s="16">
        <f>IF($B79="","",SUMIF('Rekap Order'!$W$2:$W$501,$B79,'Rekap Order'!$G$2:$G$501))</f>
        <v/>
      </c>
      <c r="D79" s="16">
        <f>IF($B79="","",COUNTIF('Rekap Order'!$W$2:$W$501,$B79))</f>
        <v/>
      </c>
      <c r="E79" s="17">
        <f>IF($B79="","",INDEX('Rekap Order'!$H$2:$H$501,MATCH($B79,'Rekap Order'!$W$2:$W$501,0)))</f>
        <v/>
      </c>
      <c r="F79" s="17">
        <f>IF($B79="","",SUMPRODUCT(('Rekap Order'!$W$2:$W$501=$B79)*'Rekap Order'!$H$2:$H$501*'Rekap Order'!$G$2:$G$501))</f>
        <v/>
      </c>
      <c r="G79" s="16">
        <f>IF($B79="","",SUMIFS('Rekap Order'!$G$2:$G$501,'Rekap Order'!$W$2:$W$501,$B79,'Rekap Order'!$N$2:$N$501,"Sudah dibeli")+SUMIFS('Rekap Order'!$G$2:$G$501,'Rekap Order'!$W$2:$W$501,$B79,'Rekap Order'!$N$2:$N$501,"Dikirim"))</f>
        <v/>
      </c>
      <c r="H79" s="16">
        <f>IF($B79="","",SUMIFS('Rekap Order'!$G$2:$G$501,'Rekap Order'!$W$2:$W$501,$B79,'Rekap Order'!$N$2:$N$501,"Habis"))</f>
        <v/>
      </c>
      <c r="I79" s="16">
        <f>IF($B79="","",C79-G79-H79)</f>
        <v/>
      </c>
    </row>
    <row r="80">
      <c r="A80" s="31">
        <f>IF($B80="","",ROW()-1)</f>
        <v/>
      </c>
      <c r="B80" s="31">
        <f>IFERROR(INDEX('Rekap Order'!$W$2:$W$501,MATCH(ROW()-1,'Rekap Order'!$X$2:$X$501,0)),"")</f>
        <v/>
      </c>
      <c r="C80" s="16">
        <f>IF($B80="","",SUMIF('Rekap Order'!$W$2:$W$501,$B80,'Rekap Order'!$G$2:$G$501))</f>
        <v/>
      </c>
      <c r="D80" s="16">
        <f>IF($B80="","",COUNTIF('Rekap Order'!$W$2:$W$501,$B80))</f>
        <v/>
      </c>
      <c r="E80" s="17">
        <f>IF($B80="","",INDEX('Rekap Order'!$H$2:$H$501,MATCH($B80,'Rekap Order'!$W$2:$W$501,0)))</f>
        <v/>
      </c>
      <c r="F80" s="17">
        <f>IF($B80="","",SUMPRODUCT(('Rekap Order'!$W$2:$W$501=$B80)*'Rekap Order'!$H$2:$H$501*'Rekap Order'!$G$2:$G$501))</f>
        <v/>
      </c>
      <c r="G80" s="16">
        <f>IF($B80="","",SUMIFS('Rekap Order'!$G$2:$G$501,'Rekap Order'!$W$2:$W$501,$B80,'Rekap Order'!$N$2:$N$501,"Sudah dibeli")+SUMIFS('Rekap Order'!$G$2:$G$501,'Rekap Order'!$W$2:$W$501,$B80,'Rekap Order'!$N$2:$N$501,"Dikirim"))</f>
        <v/>
      </c>
      <c r="H80" s="16">
        <f>IF($B80="","",SUMIFS('Rekap Order'!$G$2:$G$501,'Rekap Order'!$W$2:$W$501,$B80,'Rekap Order'!$N$2:$N$501,"Habis"))</f>
        <v/>
      </c>
      <c r="I80" s="16">
        <f>IF($B80="","",C80-G80-H80)</f>
        <v/>
      </c>
    </row>
    <row r="81">
      <c r="A81" s="31">
        <f>IF($B81="","",ROW()-1)</f>
        <v/>
      </c>
      <c r="B81" s="31">
        <f>IFERROR(INDEX('Rekap Order'!$W$2:$W$501,MATCH(ROW()-1,'Rekap Order'!$X$2:$X$501,0)),"")</f>
        <v/>
      </c>
      <c r="C81" s="16">
        <f>IF($B81="","",SUMIF('Rekap Order'!$W$2:$W$501,$B81,'Rekap Order'!$G$2:$G$501))</f>
        <v/>
      </c>
      <c r="D81" s="16">
        <f>IF($B81="","",COUNTIF('Rekap Order'!$W$2:$W$501,$B81))</f>
        <v/>
      </c>
      <c r="E81" s="17">
        <f>IF($B81="","",INDEX('Rekap Order'!$H$2:$H$501,MATCH($B81,'Rekap Order'!$W$2:$W$501,0)))</f>
        <v/>
      </c>
      <c r="F81" s="17">
        <f>IF($B81="","",SUMPRODUCT(('Rekap Order'!$W$2:$W$501=$B81)*'Rekap Order'!$H$2:$H$501*'Rekap Order'!$G$2:$G$501))</f>
        <v/>
      </c>
      <c r="G81" s="16">
        <f>IF($B81="","",SUMIFS('Rekap Order'!$G$2:$G$501,'Rekap Order'!$W$2:$W$501,$B81,'Rekap Order'!$N$2:$N$501,"Sudah dibeli")+SUMIFS('Rekap Order'!$G$2:$G$501,'Rekap Order'!$W$2:$W$501,$B81,'Rekap Order'!$N$2:$N$501,"Dikirim"))</f>
        <v/>
      </c>
      <c r="H81" s="16">
        <f>IF($B81="","",SUMIFS('Rekap Order'!$G$2:$G$501,'Rekap Order'!$W$2:$W$501,$B81,'Rekap Order'!$N$2:$N$501,"Habis"))</f>
        <v/>
      </c>
      <c r="I81" s="16">
        <f>IF($B81="","",C81-G81-H81)</f>
        <v/>
      </c>
    </row>
    <row r="82">
      <c r="A82" s="31">
        <f>IF($B82="","",ROW()-1)</f>
        <v/>
      </c>
      <c r="B82" s="31">
        <f>IFERROR(INDEX('Rekap Order'!$W$2:$W$501,MATCH(ROW()-1,'Rekap Order'!$X$2:$X$501,0)),"")</f>
        <v/>
      </c>
      <c r="C82" s="16">
        <f>IF($B82="","",SUMIF('Rekap Order'!$W$2:$W$501,$B82,'Rekap Order'!$G$2:$G$501))</f>
        <v/>
      </c>
      <c r="D82" s="16">
        <f>IF($B82="","",COUNTIF('Rekap Order'!$W$2:$W$501,$B82))</f>
        <v/>
      </c>
      <c r="E82" s="17">
        <f>IF($B82="","",INDEX('Rekap Order'!$H$2:$H$501,MATCH($B82,'Rekap Order'!$W$2:$W$501,0)))</f>
        <v/>
      </c>
      <c r="F82" s="17">
        <f>IF($B82="","",SUMPRODUCT(('Rekap Order'!$W$2:$W$501=$B82)*'Rekap Order'!$H$2:$H$501*'Rekap Order'!$G$2:$G$501))</f>
        <v/>
      </c>
      <c r="G82" s="16">
        <f>IF($B82="","",SUMIFS('Rekap Order'!$G$2:$G$501,'Rekap Order'!$W$2:$W$501,$B82,'Rekap Order'!$N$2:$N$501,"Sudah dibeli")+SUMIFS('Rekap Order'!$G$2:$G$501,'Rekap Order'!$W$2:$W$501,$B82,'Rekap Order'!$N$2:$N$501,"Dikirim"))</f>
        <v/>
      </c>
      <c r="H82" s="16">
        <f>IF($B82="","",SUMIFS('Rekap Order'!$G$2:$G$501,'Rekap Order'!$W$2:$W$501,$B82,'Rekap Order'!$N$2:$N$501,"Habis"))</f>
        <v/>
      </c>
      <c r="I82" s="16">
        <f>IF($B82="","",C82-G82-H82)</f>
        <v/>
      </c>
    </row>
    <row r="83">
      <c r="A83" s="31">
        <f>IF($B83="","",ROW()-1)</f>
        <v/>
      </c>
      <c r="B83" s="31">
        <f>IFERROR(INDEX('Rekap Order'!$W$2:$W$501,MATCH(ROW()-1,'Rekap Order'!$X$2:$X$501,0)),"")</f>
        <v/>
      </c>
      <c r="C83" s="16">
        <f>IF($B83="","",SUMIF('Rekap Order'!$W$2:$W$501,$B83,'Rekap Order'!$G$2:$G$501))</f>
        <v/>
      </c>
      <c r="D83" s="16">
        <f>IF($B83="","",COUNTIF('Rekap Order'!$W$2:$W$501,$B83))</f>
        <v/>
      </c>
      <c r="E83" s="17">
        <f>IF($B83="","",INDEX('Rekap Order'!$H$2:$H$501,MATCH($B83,'Rekap Order'!$W$2:$W$501,0)))</f>
        <v/>
      </c>
      <c r="F83" s="17">
        <f>IF($B83="","",SUMPRODUCT(('Rekap Order'!$W$2:$W$501=$B83)*'Rekap Order'!$H$2:$H$501*'Rekap Order'!$G$2:$G$501))</f>
        <v/>
      </c>
      <c r="G83" s="16">
        <f>IF($B83="","",SUMIFS('Rekap Order'!$G$2:$G$501,'Rekap Order'!$W$2:$W$501,$B83,'Rekap Order'!$N$2:$N$501,"Sudah dibeli")+SUMIFS('Rekap Order'!$G$2:$G$501,'Rekap Order'!$W$2:$W$501,$B83,'Rekap Order'!$N$2:$N$501,"Dikirim"))</f>
        <v/>
      </c>
      <c r="H83" s="16">
        <f>IF($B83="","",SUMIFS('Rekap Order'!$G$2:$G$501,'Rekap Order'!$W$2:$W$501,$B83,'Rekap Order'!$N$2:$N$501,"Habis"))</f>
        <v/>
      </c>
      <c r="I83" s="16">
        <f>IF($B83="","",C83-G83-H83)</f>
        <v/>
      </c>
    </row>
    <row r="84">
      <c r="A84" s="31">
        <f>IF($B84="","",ROW()-1)</f>
        <v/>
      </c>
      <c r="B84" s="31">
        <f>IFERROR(INDEX('Rekap Order'!$W$2:$W$501,MATCH(ROW()-1,'Rekap Order'!$X$2:$X$501,0)),"")</f>
        <v/>
      </c>
      <c r="C84" s="16">
        <f>IF($B84="","",SUMIF('Rekap Order'!$W$2:$W$501,$B84,'Rekap Order'!$G$2:$G$501))</f>
        <v/>
      </c>
      <c r="D84" s="16">
        <f>IF($B84="","",COUNTIF('Rekap Order'!$W$2:$W$501,$B84))</f>
        <v/>
      </c>
      <c r="E84" s="17">
        <f>IF($B84="","",INDEX('Rekap Order'!$H$2:$H$501,MATCH($B84,'Rekap Order'!$W$2:$W$501,0)))</f>
        <v/>
      </c>
      <c r="F84" s="17">
        <f>IF($B84="","",SUMPRODUCT(('Rekap Order'!$W$2:$W$501=$B84)*'Rekap Order'!$H$2:$H$501*'Rekap Order'!$G$2:$G$501))</f>
        <v/>
      </c>
      <c r="G84" s="16">
        <f>IF($B84="","",SUMIFS('Rekap Order'!$G$2:$G$501,'Rekap Order'!$W$2:$W$501,$B84,'Rekap Order'!$N$2:$N$501,"Sudah dibeli")+SUMIFS('Rekap Order'!$G$2:$G$501,'Rekap Order'!$W$2:$W$501,$B84,'Rekap Order'!$N$2:$N$501,"Dikirim"))</f>
        <v/>
      </c>
      <c r="H84" s="16">
        <f>IF($B84="","",SUMIFS('Rekap Order'!$G$2:$G$501,'Rekap Order'!$W$2:$W$501,$B84,'Rekap Order'!$N$2:$N$501,"Habis"))</f>
        <v/>
      </c>
      <c r="I84" s="16">
        <f>IF($B84="","",C84-G84-H84)</f>
        <v/>
      </c>
    </row>
    <row r="85">
      <c r="A85" s="31">
        <f>IF($B85="","",ROW()-1)</f>
        <v/>
      </c>
      <c r="B85" s="31">
        <f>IFERROR(INDEX('Rekap Order'!$W$2:$W$501,MATCH(ROW()-1,'Rekap Order'!$X$2:$X$501,0)),"")</f>
        <v/>
      </c>
      <c r="C85" s="16">
        <f>IF($B85="","",SUMIF('Rekap Order'!$W$2:$W$501,$B85,'Rekap Order'!$G$2:$G$501))</f>
        <v/>
      </c>
      <c r="D85" s="16">
        <f>IF($B85="","",COUNTIF('Rekap Order'!$W$2:$W$501,$B85))</f>
        <v/>
      </c>
      <c r="E85" s="17">
        <f>IF($B85="","",INDEX('Rekap Order'!$H$2:$H$501,MATCH($B85,'Rekap Order'!$W$2:$W$501,0)))</f>
        <v/>
      </c>
      <c r="F85" s="17">
        <f>IF($B85="","",SUMPRODUCT(('Rekap Order'!$W$2:$W$501=$B85)*'Rekap Order'!$H$2:$H$501*'Rekap Order'!$G$2:$G$501))</f>
        <v/>
      </c>
      <c r="G85" s="16">
        <f>IF($B85="","",SUMIFS('Rekap Order'!$G$2:$G$501,'Rekap Order'!$W$2:$W$501,$B85,'Rekap Order'!$N$2:$N$501,"Sudah dibeli")+SUMIFS('Rekap Order'!$G$2:$G$501,'Rekap Order'!$W$2:$W$501,$B85,'Rekap Order'!$N$2:$N$501,"Dikirim"))</f>
        <v/>
      </c>
      <c r="H85" s="16">
        <f>IF($B85="","",SUMIFS('Rekap Order'!$G$2:$G$501,'Rekap Order'!$W$2:$W$501,$B85,'Rekap Order'!$N$2:$N$501,"Habis"))</f>
        <v/>
      </c>
      <c r="I85" s="16">
        <f>IF($B85="","",C85-G85-H85)</f>
        <v/>
      </c>
    </row>
    <row r="86">
      <c r="A86" s="31">
        <f>IF($B86="","",ROW()-1)</f>
        <v/>
      </c>
      <c r="B86" s="31">
        <f>IFERROR(INDEX('Rekap Order'!$W$2:$W$501,MATCH(ROW()-1,'Rekap Order'!$X$2:$X$501,0)),"")</f>
        <v/>
      </c>
      <c r="C86" s="16">
        <f>IF($B86="","",SUMIF('Rekap Order'!$W$2:$W$501,$B86,'Rekap Order'!$G$2:$G$501))</f>
        <v/>
      </c>
      <c r="D86" s="16">
        <f>IF($B86="","",COUNTIF('Rekap Order'!$W$2:$W$501,$B86))</f>
        <v/>
      </c>
      <c r="E86" s="17">
        <f>IF($B86="","",INDEX('Rekap Order'!$H$2:$H$501,MATCH($B86,'Rekap Order'!$W$2:$W$501,0)))</f>
        <v/>
      </c>
      <c r="F86" s="17">
        <f>IF($B86="","",SUMPRODUCT(('Rekap Order'!$W$2:$W$501=$B86)*'Rekap Order'!$H$2:$H$501*'Rekap Order'!$G$2:$G$501))</f>
        <v/>
      </c>
      <c r="G86" s="16">
        <f>IF($B86="","",SUMIFS('Rekap Order'!$G$2:$G$501,'Rekap Order'!$W$2:$W$501,$B86,'Rekap Order'!$N$2:$N$501,"Sudah dibeli")+SUMIFS('Rekap Order'!$G$2:$G$501,'Rekap Order'!$W$2:$W$501,$B86,'Rekap Order'!$N$2:$N$501,"Dikirim"))</f>
        <v/>
      </c>
      <c r="H86" s="16">
        <f>IF($B86="","",SUMIFS('Rekap Order'!$G$2:$G$501,'Rekap Order'!$W$2:$W$501,$B86,'Rekap Order'!$N$2:$N$501,"Habis"))</f>
        <v/>
      </c>
      <c r="I86" s="16">
        <f>IF($B86="","",C86-G86-H86)</f>
        <v/>
      </c>
    </row>
    <row r="87">
      <c r="A87" s="31">
        <f>IF($B87="","",ROW()-1)</f>
        <v/>
      </c>
      <c r="B87" s="31">
        <f>IFERROR(INDEX('Rekap Order'!$W$2:$W$501,MATCH(ROW()-1,'Rekap Order'!$X$2:$X$501,0)),"")</f>
        <v/>
      </c>
      <c r="C87" s="16">
        <f>IF($B87="","",SUMIF('Rekap Order'!$W$2:$W$501,$B87,'Rekap Order'!$G$2:$G$501))</f>
        <v/>
      </c>
      <c r="D87" s="16">
        <f>IF($B87="","",COUNTIF('Rekap Order'!$W$2:$W$501,$B87))</f>
        <v/>
      </c>
      <c r="E87" s="17">
        <f>IF($B87="","",INDEX('Rekap Order'!$H$2:$H$501,MATCH($B87,'Rekap Order'!$W$2:$W$501,0)))</f>
        <v/>
      </c>
      <c r="F87" s="17">
        <f>IF($B87="","",SUMPRODUCT(('Rekap Order'!$W$2:$W$501=$B87)*'Rekap Order'!$H$2:$H$501*'Rekap Order'!$G$2:$G$501))</f>
        <v/>
      </c>
      <c r="G87" s="16">
        <f>IF($B87="","",SUMIFS('Rekap Order'!$G$2:$G$501,'Rekap Order'!$W$2:$W$501,$B87,'Rekap Order'!$N$2:$N$501,"Sudah dibeli")+SUMIFS('Rekap Order'!$G$2:$G$501,'Rekap Order'!$W$2:$W$501,$B87,'Rekap Order'!$N$2:$N$501,"Dikirim"))</f>
        <v/>
      </c>
      <c r="H87" s="16">
        <f>IF($B87="","",SUMIFS('Rekap Order'!$G$2:$G$501,'Rekap Order'!$W$2:$W$501,$B87,'Rekap Order'!$N$2:$N$501,"Habis"))</f>
        <v/>
      </c>
      <c r="I87" s="16">
        <f>IF($B87="","",C87-G87-H87)</f>
        <v/>
      </c>
    </row>
    <row r="88">
      <c r="A88" s="31">
        <f>IF($B88="","",ROW()-1)</f>
        <v/>
      </c>
      <c r="B88" s="31">
        <f>IFERROR(INDEX('Rekap Order'!$W$2:$W$501,MATCH(ROW()-1,'Rekap Order'!$X$2:$X$501,0)),"")</f>
        <v/>
      </c>
      <c r="C88" s="16">
        <f>IF($B88="","",SUMIF('Rekap Order'!$W$2:$W$501,$B88,'Rekap Order'!$G$2:$G$501))</f>
        <v/>
      </c>
      <c r="D88" s="16">
        <f>IF($B88="","",COUNTIF('Rekap Order'!$W$2:$W$501,$B88))</f>
        <v/>
      </c>
      <c r="E88" s="17">
        <f>IF($B88="","",INDEX('Rekap Order'!$H$2:$H$501,MATCH($B88,'Rekap Order'!$W$2:$W$501,0)))</f>
        <v/>
      </c>
      <c r="F88" s="17">
        <f>IF($B88="","",SUMPRODUCT(('Rekap Order'!$W$2:$W$501=$B88)*'Rekap Order'!$H$2:$H$501*'Rekap Order'!$G$2:$G$501))</f>
        <v/>
      </c>
      <c r="G88" s="16">
        <f>IF($B88="","",SUMIFS('Rekap Order'!$G$2:$G$501,'Rekap Order'!$W$2:$W$501,$B88,'Rekap Order'!$N$2:$N$501,"Sudah dibeli")+SUMIFS('Rekap Order'!$G$2:$G$501,'Rekap Order'!$W$2:$W$501,$B88,'Rekap Order'!$N$2:$N$501,"Dikirim"))</f>
        <v/>
      </c>
      <c r="H88" s="16">
        <f>IF($B88="","",SUMIFS('Rekap Order'!$G$2:$G$501,'Rekap Order'!$W$2:$W$501,$B88,'Rekap Order'!$N$2:$N$501,"Habis"))</f>
        <v/>
      </c>
      <c r="I88" s="16">
        <f>IF($B88="","",C88-G88-H88)</f>
        <v/>
      </c>
    </row>
    <row r="89">
      <c r="A89" s="31">
        <f>IF($B89="","",ROW()-1)</f>
        <v/>
      </c>
      <c r="B89" s="31">
        <f>IFERROR(INDEX('Rekap Order'!$W$2:$W$501,MATCH(ROW()-1,'Rekap Order'!$X$2:$X$501,0)),"")</f>
        <v/>
      </c>
      <c r="C89" s="16">
        <f>IF($B89="","",SUMIF('Rekap Order'!$W$2:$W$501,$B89,'Rekap Order'!$G$2:$G$501))</f>
        <v/>
      </c>
      <c r="D89" s="16">
        <f>IF($B89="","",COUNTIF('Rekap Order'!$W$2:$W$501,$B89))</f>
        <v/>
      </c>
      <c r="E89" s="17">
        <f>IF($B89="","",INDEX('Rekap Order'!$H$2:$H$501,MATCH($B89,'Rekap Order'!$W$2:$W$501,0)))</f>
        <v/>
      </c>
      <c r="F89" s="17">
        <f>IF($B89="","",SUMPRODUCT(('Rekap Order'!$W$2:$W$501=$B89)*'Rekap Order'!$H$2:$H$501*'Rekap Order'!$G$2:$G$501))</f>
        <v/>
      </c>
      <c r="G89" s="16">
        <f>IF($B89="","",SUMIFS('Rekap Order'!$G$2:$G$501,'Rekap Order'!$W$2:$W$501,$B89,'Rekap Order'!$N$2:$N$501,"Sudah dibeli")+SUMIFS('Rekap Order'!$G$2:$G$501,'Rekap Order'!$W$2:$W$501,$B89,'Rekap Order'!$N$2:$N$501,"Dikirim"))</f>
        <v/>
      </c>
      <c r="H89" s="16">
        <f>IF($B89="","",SUMIFS('Rekap Order'!$G$2:$G$501,'Rekap Order'!$W$2:$W$501,$B89,'Rekap Order'!$N$2:$N$501,"Habis"))</f>
        <v/>
      </c>
      <c r="I89" s="16">
        <f>IF($B89="","",C89-G89-H89)</f>
        <v/>
      </c>
    </row>
    <row r="90">
      <c r="A90" s="31">
        <f>IF($B90="","",ROW()-1)</f>
        <v/>
      </c>
      <c r="B90" s="31">
        <f>IFERROR(INDEX('Rekap Order'!$W$2:$W$501,MATCH(ROW()-1,'Rekap Order'!$X$2:$X$501,0)),"")</f>
        <v/>
      </c>
      <c r="C90" s="16">
        <f>IF($B90="","",SUMIF('Rekap Order'!$W$2:$W$501,$B90,'Rekap Order'!$G$2:$G$501))</f>
        <v/>
      </c>
      <c r="D90" s="16">
        <f>IF($B90="","",COUNTIF('Rekap Order'!$W$2:$W$501,$B90))</f>
        <v/>
      </c>
      <c r="E90" s="17">
        <f>IF($B90="","",INDEX('Rekap Order'!$H$2:$H$501,MATCH($B90,'Rekap Order'!$W$2:$W$501,0)))</f>
        <v/>
      </c>
      <c r="F90" s="17">
        <f>IF($B90="","",SUMPRODUCT(('Rekap Order'!$W$2:$W$501=$B90)*'Rekap Order'!$H$2:$H$501*'Rekap Order'!$G$2:$G$501))</f>
        <v/>
      </c>
      <c r="G90" s="16">
        <f>IF($B90="","",SUMIFS('Rekap Order'!$G$2:$G$501,'Rekap Order'!$W$2:$W$501,$B90,'Rekap Order'!$N$2:$N$501,"Sudah dibeli")+SUMIFS('Rekap Order'!$G$2:$G$501,'Rekap Order'!$W$2:$W$501,$B90,'Rekap Order'!$N$2:$N$501,"Dikirim"))</f>
        <v/>
      </c>
      <c r="H90" s="16">
        <f>IF($B90="","",SUMIFS('Rekap Order'!$G$2:$G$501,'Rekap Order'!$W$2:$W$501,$B90,'Rekap Order'!$N$2:$N$501,"Habis"))</f>
        <v/>
      </c>
      <c r="I90" s="16">
        <f>IF($B90="","",C90-G90-H90)</f>
        <v/>
      </c>
    </row>
    <row r="91">
      <c r="A91" s="31">
        <f>IF($B91="","",ROW()-1)</f>
        <v/>
      </c>
      <c r="B91" s="31">
        <f>IFERROR(INDEX('Rekap Order'!$W$2:$W$501,MATCH(ROW()-1,'Rekap Order'!$X$2:$X$501,0)),"")</f>
        <v/>
      </c>
      <c r="C91" s="16">
        <f>IF($B91="","",SUMIF('Rekap Order'!$W$2:$W$501,$B91,'Rekap Order'!$G$2:$G$501))</f>
        <v/>
      </c>
      <c r="D91" s="16">
        <f>IF($B91="","",COUNTIF('Rekap Order'!$W$2:$W$501,$B91))</f>
        <v/>
      </c>
      <c r="E91" s="17">
        <f>IF($B91="","",INDEX('Rekap Order'!$H$2:$H$501,MATCH($B91,'Rekap Order'!$W$2:$W$501,0)))</f>
        <v/>
      </c>
      <c r="F91" s="17">
        <f>IF($B91="","",SUMPRODUCT(('Rekap Order'!$W$2:$W$501=$B91)*'Rekap Order'!$H$2:$H$501*'Rekap Order'!$G$2:$G$501))</f>
        <v/>
      </c>
      <c r="G91" s="16">
        <f>IF($B91="","",SUMIFS('Rekap Order'!$G$2:$G$501,'Rekap Order'!$W$2:$W$501,$B91,'Rekap Order'!$N$2:$N$501,"Sudah dibeli")+SUMIFS('Rekap Order'!$G$2:$G$501,'Rekap Order'!$W$2:$W$501,$B91,'Rekap Order'!$N$2:$N$501,"Dikirim"))</f>
        <v/>
      </c>
      <c r="H91" s="16">
        <f>IF($B91="","",SUMIFS('Rekap Order'!$G$2:$G$501,'Rekap Order'!$W$2:$W$501,$B91,'Rekap Order'!$N$2:$N$501,"Habis"))</f>
        <v/>
      </c>
      <c r="I91" s="16">
        <f>IF($B91="","",C91-G91-H91)</f>
        <v/>
      </c>
    </row>
    <row r="92">
      <c r="A92" s="31">
        <f>IF($B92="","",ROW()-1)</f>
        <v/>
      </c>
      <c r="B92" s="31">
        <f>IFERROR(INDEX('Rekap Order'!$W$2:$W$501,MATCH(ROW()-1,'Rekap Order'!$X$2:$X$501,0)),"")</f>
        <v/>
      </c>
      <c r="C92" s="16">
        <f>IF($B92="","",SUMIF('Rekap Order'!$W$2:$W$501,$B92,'Rekap Order'!$G$2:$G$501))</f>
        <v/>
      </c>
      <c r="D92" s="16">
        <f>IF($B92="","",COUNTIF('Rekap Order'!$W$2:$W$501,$B92))</f>
        <v/>
      </c>
      <c r="E92" s="17">
        <f>IF($B92="","",INDEX('Rekap Order'!$H$2:$H$501,MATCH($B92,'Rekap Order'!$W$2:$W$501,0)))</f>
        <v/>
      </c>
      <c r="F92" s="17">
        <f>IF($B92="","",SUMPRODUCT(('Rekap Order'!$W$2:$W$501=$B92)*'Rekap Order'!$H$2:$H$501*'Rekap Order'!$G$2:$G$501))</f>
        <v/>
      </c>
      <c r="G92" s="16">
        <f>IF($B92="","",SUMIFS('Rekap Order'!$G$2:$G$501,'Rekap Order'!$W$2:$W$501,$B92,'Rekap Order'!$N$2:$N$501,"Sudah dibeli")+SUMIFS('Rekap Order'!$G$2:$G$501,'Rekap Order'!$W$2:$W$501,$B92,'Rekap Order'!$N$2:$N$501,"Dikirim"))</f>
        <v/>
      </c>
      <c r="H92" s="16">
        <f>IF($B92="","",SUMIFS('Rekap Order'!$G$2:$G$501,'Rekap Order'!$W$2:$W$501,$B92,'Rekap Order'!$N$2:$N$501,"Habis"))</f>
        <v/>
      </c>
      <c r="I92" s="16">
        <f>IF($B92="","",C92-G92-H92)</f>
        <v/>
      </c>
    </row>
    <row r="93">
      <c r="A93" s="31">
        <f>IF($B93="","",ROW()-1)</f>
        <v/>
      </c>
      <c r="B93" s="31">
        <f>IFERROR(INDEX('Rekap Order'!$W$2:$W$501,MATCH(ROW()-1,'Rekap Order'!$X$2:$X$501,0)),"")</f>
        <v/>
      </c>
      <c r="C93" s="16">
        <f>IF($B93="","",SUMIF('Rekap Order'!$W$2:$W$501,$B93,'Rekap Order'!$G$2:$G$501))</f>
        <v/>
      </c>
      <c r="D93" s="16">
        <f>IF($B93="","",COUNTIF('Rekap Order'!$W$2:$W$501,$B93))</f>
        <v/>
      </c>
      <c r="E93" s="17">
        <f>IF($B93="","",INDEX('Rekap Order'!$H$2:$H$501,MATCH($B93,'Rekap Order'!$W$2:$W$501,0)))</f>
        <v/>
      </c>
      <c r="F93" s="17">
        <f>IF($B93="","",SUMPRODUCT(('Rekap Order'!$W$2:$W$501=$B93)*'Rekap Order'!$H$2:$H$501*'Rekap Order'!$G$2:$G$501))</f>
        <v/>
      </c>
      <c r="G93" s="16">
        <f>IF($B93="","",SUMIFS('Rekap Order'!$G$2:$G$501,'Rekap Order'!$W$2:$W$501,$B93,'Rekap Order'!$N$2:$N$501,"Sudah dibeli")+SUMIFS('Rekap Order'!$G$2:$G$501,'Rekap Order'!$W$2:$W$501,$B93,'Rekap Order'!$N$2:$N$501,"Dikirim"))</f>
        <v/>
      </c>
      <c r="H93" s="16">
        <f>IF($B93="","",SUMIFS('Rekap Order'!$G$2:$G$501,'Rekap Order'!$W$2:$W$501,$B93,'Rekap Order'!$N$2:$N$501,"Habis"))</f>
        <v/>
      </c>
      <c r="I93" s="16">
        <f>IF($B93="","",C93-G93-H93)</f>
        <v/>
      </c>
    </row>
    <row r="94">
      <c r="A94" s="31">
        <f>IF($B94="","",ROW()-1)</f>
        <v/>
      </c>
      <c r="B94" s="31">
        <f>IFERROR(INDEX('Rekap Order'!$W$2:$W$501,MATCH(ROW()-1,'Rekap Order'!$X$2:$X$501,0)),"")</f>
        <v/>
      </c>
      <c r="C94" s="16">
        <f>IF($B94="","",SUMIF('Rekap Order'!$W$2:$W$501,$B94,'Rekap Order'!$G$2:$G$501))</f>
        <v/>
      </c>
      <c r="D94" s="16">
        <f>IF($B94="","",COUNTIF('Rekap Order'!$W$2:$W$501,$B94))</f>
        <v/>
      </c>
      <c r="E94" s="17">
        <f>IF($B94="","",INDEX('Rekap Order'!$H$2:$H$501,MATCH($B94,'Rekap Order'!$W$2:$W$501,0)))</f>
        <v/>
      </c>
      <c r="F94" s="17">
        <f>IF($B94="","",SUMPRODUCT(('Rekap Order'!$W$2:$W$501=$B94)*'Rekap Order'!$H$2:$H$501*'Rekap Order'!$G$2:$G$501))</f>
        <v/>
      </c>
      <c r="G94" s="16">
        <f>IF($B94="","",SUMIFS('Rekap Order'!$G$2:$G$501,'Rekap Order'!$W$2:$W$501,$B94,'Rekap Order'!$N$2:$N$501,"Sudah dibeli")+SUMIFS('Rekap Order'!$G$2:$G$501,'Rekap Order'!$W$2:$W$501,$B94,'Rekap Order'!$N$2:$N$501,"Dikirim"))</f>
        <v/>
      </c>
      <c r="H94" s="16">
        <f>IF($B94="","",SUMIFS('Rekap Order'!$G$2:$G$501,'Rekap Order'!$W$2:$W$501,$B94,'Rekap Order'!$N$2:$N$501,"Habis"))</f>
        <v/>
      </c>
      <c r="I94" s="16">
        <f>IF($B94="","",C94-G94-H94)</f>
        <v/>
      </c>
    </row>
    <row r="95">
      <c r="A95" s="31">
        <f>IF($B95="","",ROW()-1)</f>
        <v/>
      </c>
      <c r="B95" s="31">
        <f>IFERROR(INDEX('Rekap Order'!$W$2:$W$501,MATCH(ROW()-1,'Rekap Order'!$X$2:$X$501,0)),"")</f>
        <v/>
      </c>
      <c r="C95" s="16">
        <f>IF($B95="","",SUMIF('Rekap Order'!$W$2:$W$501,$B95,'Rekap Order'!$G$2:$G$501))</f>
        <v/>
      </c>
      <c r="D95" s="16">
        <f>IF($B95="","",COUNTIF('Rekap Order'!$W$2:$W$501,$B95))</f>
        <v/>
      </c>
      <c r="E95" s="17">
        <f>IF($B95="","",INDEX('Rekap Order'!$H$2:$H$501,MATCH($B95,'Rekap Order'!$W$2:$W$501,0)))</f>
        <v/>
      </c>
      <c r="F95" s="17">
        <f>IF($B95="","",SUMPRODUCT(('Rekap Order'!$W$2:$W$501=$B95)*'Rekap Order'!$H$2:$H$501*'Rekap Order'!$G$2:$G$501))</f>
        <v/>
      </c>
      <c r="G95" s="16">
        <f>IF($B95="","",SUMIFS('Rekap Order'!$G$2:$G$501,'Rekap Order'!$W$2:$W$501,$B95,'Rekap Order'!$N$2:$N$501,"Sudah dibeli")+SUMIFS('Rekap Order'!$G$2:$G$501,'Rekap Order'!$W$2:$W$501,$B95,'Rekap Order'!$N$2:$N$501,"Dikirim"))</f>
        <v/>
      </c>
      <c r="H95" s="16">
        <f>IF($B95="","",SUMIFS('Rekap Order'!$G$2:$G$501,'Rekap Order'!$W$2:$W$501,$B95,'Rekap Order'!$N$2:$N$501,"Habis"))</f>
        <v/>
      </c>
      <c r="I95" s="16">
        <f>IF($B95="","",C95-G95-H95)</f>
        <v/>
      </c>
    </row>
    <row r="96">
      <c r="A96" s="31">
        <f>IF($B96="","",ROW()-1)</f>
        <v/>
      </c>
      <c r="B96" s="31">
        <f>IFERROR(INDEX('Rekap Order'!$W$2:$W$501,MATCH(ROW()-1,'Rekap Order'!$X$2:$X$501,0)),"")</f>
        <v/>
      </c>
      <c r="C96" s="16">
        <f>IF($B96="","",SUMIF('Rekap Order'!$W$2:$W$501,$B96,'Rekap Order'!$G$2:$G$501))</f>
        <v/>
      </c>
      <c r="D96" s="16">
        <f>IF($B96="","",COUNTIF('Rekap Order'!$W$2:$W$501,$B96))</f>
        <v/>
      </c>
      <c r="E96" s="17">
        <f>IF($B96="","",INDEX('Rekap Order'!$H$2:$H$501,MATCH($B96,'Rekap Order'!$W$2:$W$501,0)))</f>
        <v/>
      </c>
      <c r="F96" s="17">
        <f>IF($B96="","",SUMPRODUCT(('Rekap Order'!$W$2:$W$501=$B96)*'Rekap Order'!$H$2:$H$501*'Rekap Order'!$G$2:$G$501))</f>
        <v/>
      </c>
      <c r="G96" s="16">
        <f>IF($B96="","",SUMIFS('Rekap Order'!$G$2:$G$501,'Rekap Order'!$W$2:$W$501,$B96,'Rekap Order'!$N$2:$N$501,"Sudah dibeli")+SUMIFS('Rekap Order'!$G$2:$G$501,'Rekap Order'!$W$2:$W$501,$B96,'Rekap Order'!$N$2:$N$501,"Dikirim"))</f>
        <v/>
      </c>
      <c r="H96" s="16">
        <f>IF($B96="","",SUMIFS('Rekap Order'!$G$2:$G$501,'Rekap Order'!$W$2:$W$501,$B96,'Rekap Order'!$N$2:$N$501,"Habis"))</f>
        <v/>
      </c>
      <c r="I96" s="16">
        <f>IF($B96="","",C96-G96-H96)</f>
        <v/>
      </c>
    </row>
    <row r="97">
      <c r="A97" s="31">
        <f>IF($B97="","",ROW()-1)</f>
        <v/>
      </c>
      <c r="B97" s="31">
        <f>IFERROR(INDEX('Rekap Order'!$W$2:$W$501,MATCH(ROW()-1,'Rekap Order'!$X$2:$X$501,0)),"")</f>
        <v/>
      </c>
      <c r="C97" s="16">
        <f>IF($B97="","",SUMIF('Rekap Order'!$W$2:$W$501,$B97,'Rekap Order'!$G$2:$G$501))</f>
        <v/>
      </c>
      <c r="D97" s="16">
        <f>IF($B97="","",COUNTIF('Rekap Order'!$W$2:$W$501,$B97))</f>
        <v/>
      </c>
      <c r="E97" s="17">
        <f>IF($B97="","",INDEX('Rekap Order'!$H$2:$H$501,MATCH($B97,'Rekap Order'!$W$2:$W$501,0)))</f>
        <v/>
      </c>
      <c r="F97" s="17">
        <f>IF($B97="","",SUMPRODUCT(('Rekap Order'!$W$2:$W$501=$B97)*'Rekap Order'!$H$2:$H$501*'Rekap Order'!$G$2:$G$501))</f>
        <v/>
      </c>
      <c r="G97" s="16">
        <f>IF($B97="","",SUMIFS('Rekap Order'!$G$2:$G$501,'Rekap Order'!$W$2:$W$501,$B97,'Rekap Order'!$N$2:$N$501,"Sudah dibeli")+SUMIFS('Rekap Order'!$G$2:$G$501,'Rekap Order'!$W$2:$W$501,$B97,'Rekap Order'!$N$2:$N$501,"Dikirim"))</f>
        <v/>
      </c>
      <c r="H97" s="16">
        <f>IF($B97="","",SUMIFS('Rekap Order'!$G$2:$G$501,'Rekap Order'!$W$2:$W$501,$B97,'Rekap Order'!$N$2:$N$501,"Habis"))</f>
        <v/>
      </c>
      <c r="I97" s="16">
        <f>IF($B97="","",C97-G97-H97)</f>
        <v/>
      </c>
    </row>
    <row r="98">
      <c r="A98" s="31">
        <f>IF($B98="","",ROW()-1)</f>
        <v/>
      </c>
      <c r="B98" s="31">
        <f>IFERROR(INDEX('Rekap Order'!$W$2:$W$501,MATCH(ROW()-1,'Rekap Order'!$X$2:$X$501,0)),"")</f>
        <v/>
      </c>
      <c r="C98" s="16">
        <f>IF($B98="","",SUMIF('Rekap Order'!$W$2:$W$501,$B98,'Rekap Order'!$G$2:$G$501))</f>
        <v/>
      </c>
      <c r="D98" s="16">
        <f>IF($B98="","",COUNTIF('Rekap Order'!$W$2:$W$501,$B98))</f>
        <v/>
      </c>
      <c r="E98" s="17">
        <f>IF($B98="","",INDEX('Rekap Order'!$H$2:$H$501,MATCH($B98,'Rekap Order'!$W$2:$W$501,0)))</f>
        <v/>
      </c>
      <c r="F98" s="17">
        <f>IF($B98="","",SUMPRODUCT(('Rekap Order'!$W$2:$W$501=$B98)*'Rekap Order'!$H$2:$H$501*'Rekap Order'!$G$2:$G$501))</f>
        <v/>
      </c>
      <c r="G98" s="16">
        <f>IF($B98="","",SUMIFS('Rekap Order'!$G$2:$G$501,'Rekap Order'!$W$2:$W$501,$B98,'Rekap Order'!$N$2:$N$501,"Sudah dibeli")+SUMIFS('Rekap Order'!$G$2:$G$501,'Rekap Order'!$W$2:$W$501,$B98,'Rekap Order'!$N$2:$N$501,"Dikirim"))</f>
        <v/>
      </c>
      <c r="H98" s="16">
        <f>IF($B98="","",SUMIFS('Rekap Order'!$G$2:$G$501,'Rekap Order'!$W$2:$W$501,$B98,'Rekap Order'!$N$2:$N$501,"Habis"))</f>
        <v/>
      </c>
      <c r="I98" s="16">
        <f>IF($B98="","",C98-G98-H98)</f>
        <v/>
      </c>
    </row>
    <row r="99">
      <c r="A99" s="31">
        <f>IF($B99="","",ROW()-1)</f>
        <v/>
      </c>
      <c r="B99" s="31">
        <f>IFERROR(INDEX('Rekap Order'!$W$2:$W$501,MATCH(ROW()-1,'Rekap Order'!$X$2:$X$501,0)),"")</f>
        <v/>
      </c>
      <c r="C99" s="16">
        <f>IF($B99="","",SUMIF('Rekap Order'!$W$2:$W$501,$B99,'Rekap Order'!$G$2:$G$501))</f>
        <v/>
      </c>
      <c r="D99" s="16">
        <f>IF($B99="","",COUNTIF('Rekap Order'!$W$2:$W$501,$B99))</f>
        <v/>
      </c>
      <c r="E99" s="17">
        <f>IF($B99="","",INDEX('Rekap Order'!$H$2:$H$501,MATCH($B99,'Rekap Order'!$W$2:$W$501,0)))</f>
        <v/>
      </c>
      <c r="F99" s="17">
        <f>IF($B99="","",SUMPRODUCT(('Rekap Order'!$W$2:$W$501=$B99)*'Rekap Order'!$H$2:$H$501*'Rekap Order'!$G$2:$G$501))</f>
        <v/>
      </c>
      <c r="G99" s="16">
        <f>IF($B99="","",SUMIFS('Rekap Order'!$G$2:$G$501,'Rekap Order'!$W$2:$W$501,$B99,'Rekap Order'!$N$2:$N$501,"Sudah dibeli")+SUMIFS('Rekap Order'!$G$2:$G$501,'Rekap Order'!$W$2:$W$501,$B99,'Rekap Order'!$N$2:$N$501,"Dikirim"))</f>
        <v/>
      </c>
      <c r="H99" s="16">
        <f>IF($B99="","",SUMIFS('Rekap Order'!$G$2:$G$501,'Rekap Order'!$W$2:$W$501,$B99,'Rekap Order'!$N$2:$N$501,"Habis"))</f>
        <v/>
      </c>
      <c r="I99" s="16">
        <f>IF($B99="","",C99-G99-H99)</f>
        <v/>
      </c>
    </row>
    <row r="100">
      <c r="A100" s="31">
        <f>IF($B100="","",ROW()-1)</f>
        <v/>
      </c>
      <c r="B100" s="31">
        <f>IFERROR(INDEX('Rekap Order'!$W$2:$W$501,MATCH(ROW()-1,'Rekap Order'!$X$2:$X$501,0)),"")</f>
        <v/>
      </c>
      <c r="C100" s="16">
        <f>IF($B100="","",SUMIF('Rekap Order'!$W$2:$W$501,$B100,'Rekap Order'!$G$2:$G$501))</f>
        <v/>
      </c>
      <c r="D100" s="16">
        <f>IF($B100="","",COUNTIF('Rekap Order'!$W$2:$W$501,$B100))</f>
        <v/>
      </c>
      <c r="E100" s="17">
        <f>IF($B100="","",INDEX('Rekap Order'!$H$2:$H$501,MATCH($B100,'Rekap Order'!$W$2:$W$501,0)))</f>
        <v/>
      </c>
      <c r="F100" s="17">
        <f>IF($B100="","",SUMPRODUCT(('Rekap Order'!$W$2:$W$501=$B100)*'Rekap Order'!$H$2:$H$501*'Rekap Order'!$G$2:$G$501))</f>
        <v/>
      </c>
      <c r="G100" s="16">
        <f>IF($B100="","",SUMIFS('Rekap Order'!$G$2:$G$501,'Rekap Order'!$W$2:$W$501,$B100,'Rekap Order'!$N$2:$N$501,"Sudah dibeli")+SUMIFS('Rekap Order'!$G$2:$G$501,'Rekap Order'!$W$2:$W$501,$B100,'Rekap Order'!$N$2:$N$501,"Dikirim"))</f>
        <v/>
      </c>
      <c r="H100" s="16">
        <f>IF($B100="","",SUMIFS('Rekap Order'!$G$2:$G$501,'Rekap Order'!$W$2:$W$501,$B100,'Rekap Order'!$N$2:$N$501,"Habis"))</f>
        <v/>
      </c>
      <c r="I100" s="16">
        <f>IF($B100="","",C100-G100-H100)</f>
        <v/>
      </c>
    </row>
    <row r="101">
      <c r="A101" s="31">
        <f>IF($B101="","",ROW()-1)</f>
        <v/>
      </c>
      <c r="B101" s="31">
        <f>IFERROR(INDEX('Rekap Order'!$W$2:$W$501,MATCH(ROW()-1,'Rekap Order'!$X$2:$X$501,0)),"")</f>
        <v/>
      </c>
      <c r="C101" s="16">
        <f>IF($B101="","",SUMIF('Rekap Order'!$W$2:$W$501,$B101,'Rekap Order'!$G$2:$G$501))</f>
        <v/>
      </c>
      <c r="D101" s="16">
        <f>IF($B101="","",COUNTIF('Rekap Order'!$W$2:$W$501,$B101))</f>
        <v/>
      </c>
      <c r="E101" s="17">
        <f>IF($B101="","",INDEX('Rekap Order'!$H$2:$H$501,MATCH($B101,'Rekap Order'!$W$2:$W$501,0)))</f>
        <v/>
      </c>
      <c r="F101" s="17">
        <f>IF($B101="","",SUMPRODUCT(('Rekap Order'!$W$2:$W$501=$B101)*'Rekap Order'!$H$2:$H$501*'Rekap Order'!$G$2:$G$501))</f>
        <v/>
      </c>
      <c r="G101" s="16">
        <f>IF($B101="","",SUMIFS('Rekap Order'!$G$2:$G$501,'Rekap Order'!$W$2:$W$501,$B101,'Rekap Order'!$N$2:$N$501,"Sudah dibeli")+SUMIFS('Rekap Order'!$G$2:$G$501,'Rekap Order'!$W$2:$W$501,$B101,'Rekap Order'!$N$2:$N$501,"Dikirim"))</f>
        <v/>
      </c>
      <c r="H101" s="16">
        <f>IF($B101="","",SUMIFS('Rekap Order'!$G$2:$G$501,'Rekap Order'!$W$2:$W$501,$B101,'Rekap Order'!$N$2:$N$501,"Habis"))</f>
        <v/>
      </c>
      <c r="I101" s="16">
        <f>IF($B101="","",C101-G101-H101)</f>
        <v/>
      </c>
    </row>
    <row r="102">
      <c r="A102" s="31">
        <f>IF($B102="","",ROW()-1)</f>
        <v/>
      </c>
      <c r="B102" s="31">
        <f>IFERROR(INDEX('Rekap Order'!$W$2:$W$501,MATCH(ROW()-1,'Rekap Order'!$X$2:$X$501,0)),"")</f>
        <v/>
      </c>
      <c r="C102" s="16">
        <f>IF($B102="","",SUMIF('Rekap Order'!$W$2:$W$501,$B102,'Rekap Order'!$G$2:$G$501))</f>
        <v/>
      </c>
      <c r="D102" s="16">
        <f>IF($B102="","",COUNTIF('Rekap Order'!$W$2:$W$501,$B102))</f>
        <v/>
      </c>
      <c r="E102" s="17">
        <f>IF($B102="","",INDEX('Rekap Order'!$H$2:$H$501,MATCH($B102,'Rekap Order'!$W$2:$W$501,0)))</f>
        <v/>
      </c>
      <c r="F102" s="17">
        <f>IF($B102="","",SUMPRODUCT(('Rekap Order'!$W$2:$W$501=$B102)*'Rekap Order'!$H$2:$H$501*'Rekap Order'!$G$2:$G$501))</f>
        <v/>
      </c>
      <c r="G102" s="16">
        <f>IF($B102="","",SUMIFS('Rekap Order'!$G$2:$G$501,'Rekap Order'!$W$2:$W$501,$B102,'Rekap Order'!$N$2:$N$501,"Sudah dibeli")+SUMIFS('Rekap Order'!$G$2:$G$501,'Rekap Order'!$W$2:$W$501,$B102,'Rekap Order'!$N$2:$N$501,"Dikirim"))</f>
        <v/>
      </c>
      <c r="H102" s="16">
        <f>IF($B102="","",SUMIFS('Rekap Order'!$G$2:$G$501,'Rekap Order'!$W$2:$W$501,$B102,'Rekap Order'!$N$2:$N$501,"Habis"))</f>
        <v/>
      </c>
      <c r="I102" s="16">
        <f>IF($B102="","",C102-G102-H102)</f>
        <v/>
      </c>
    </row>
    <row r="103">
      <c r="A103" s="31">
        <f>IF($B103="","",ROW()-1)</f>
        <v/>
      </c>
      <c r="B103" s="31">
        <f>IFERROR(INDEX('Rekap Order'!$W$2:$W$501,MATCH(ROW()-1,'Rekap Order'!$X$2:$X$501,0)),"")</f>
        <v/>
      </c>
      <c r="C103" s="16">
        <f>IF($B103="","",SUMIF('Rekap Order'!$W$2:$W$501,$B103,'Rekap Order'!$G$2:$G$501))</f>
        <v/>
      </c>
      <c r="D103" s="16">
        <f>IF($B103="","",COUNTIF('Rekap Order'!$W$2:$W$501,$B103))</f>
        <v/>
      </c>
      <c r="E103" s="17">
        <f>IF($B103="","",INDEX('Rekap Order'!$H$2:$H$501,MATCH($B103,'Rekap Order'!$W$2:$W$501,0)))</f>
        <v/>
      </c>
      <c r="F103" s="17">
        <f>IF($B103="","",SUMPRODUCT(('Rekap Order'!$W$2:$W$501=$B103)*'Rekap Order'!$H$2:$H$501*'Rekap Order'!$G$2:$G$501))</f>
        <v/>
      </c>
      <c r="G103" s="16">
        <f>IF($B103="","",SUMIFS('Rekap Order'!$G$2:$G$501,'Rekap Order'!$W$2:$W$501,$B103,'Rekap Order'!$N$2:$N$501,"Sudah dibeli")+SUMIFS('Rekap Order'!$G$2:$G$501,'Rekap Order'!$W$2:$W$501,$B103,'Rekap Order'!$N$2:$N$501,"Dikirim"))</f>
        <v/>
      </c>
      <c r="H103" s="16">
        <f>IF($B103="","",SUMIFS('Rekap Order'!$G$2:$G$501,'Rekap Order'!$W$2:$W$501,$B103,'Rekap Order'!$N$2:$N$501,"Habis"))</f>
        <v/>
      </c>
      <c r="I103" s="16">
        <f>IF($B103="","",C103-G103-H103)</f>
        <v/>
      </c>
    </row>
    <row r="104">
      <c r="A104" s="31">
        <f>IF($B104="","",ROW()-1)</f>
        <v/>
      </c>
      <c r="B104" s="31">
        <f>IFERROR(INDEX('Rekap Order'!$W$2:$W$501,MATCH(ROW()-1,'Rekap Order'!$X$2:$X$501,0)),"")</f>
        <v/>
      </c>
      <c r="C104" s="16">
        <f>IF($B104="","",SUMIF('Rekap Order'!$W$2:$W$501,$B104,'Rekap Order'!$G$2:$G$501))</f>
        <v/>
      </c>
      <c r="D104" s="16">
        <f>IF($B104="","",COUNTIF('Rekap Order'!$W$2:$W$501,$B104))</f>
        <v/>
      </c>
      <c r="E104" s="17">
        <f>IF($B104="","",INDEX('Rekap Order'!$H$2:$H$501,MATCH($B104,'Rekap Order'!$W$2:$W$501,0)))</f>
        <v/>
      </c>
      <c r="F104" s="17">
        <f>IF($B104="","",SUMPRODUCT(('Rekap Order'!$W$2:$W$501=$B104)*'Rekap Order'!$H$2:$H$501*'Rekap Order'!$G$2:$G$501))</f>
        <v/>
      </c>
      <c r="G104" s="16">
        <f>IF($B104="","",SUMIFS('Rekap Order'!$G$2:$G$501,'Rekap Order'!$W$2:$W$501,$B104,'Rekap Order'!$N$2:$N$501,"Sudah dibeli")+SUMIFS('Rekap Order'!$G$2:$G$501,'Rekap Order'!$W$2:$W$501,$B104,'Rekap Order'!$N$2:$N$501,"Dikirim"))</f>
        <v/>
      </c>
      <c r="H104" s="16">
        <f>IF($B104="","",SUMIFS('Rekap Order'!$G$2:$G$501,'Rekap Order'!$W$2:$W$501,$B104,'Rekap Order'!$N$2:$N$501,"Habis"))</f>
        <v/>
      </c>
      <c r="I104" s="16">
        <f>IF($B104="","",C104-G104-H104)</f>
        <v/>
      </c>
    </row>
    <row r="105">
      <c r="A105" s="31">
        <f>IF($B105="","",ROW()-1)</f>
        <v/>
      </c>
      <c r="B105" s="31">
        <f>IFERROR(INDEX('Rekap Order'!$W$2:$W$501,MATCH(ROW()-1,'Rekap Order'!$X$2:$X$501,0)),"")</f>
        <v/>
      </c>
      <c r="C105" s="16">
        <f>IF($B105="","",SUMIF('Rekap Order'!$W$2:$W$501,$B105,'Rekap Order'!$G$2:$G$501))</f>
        <v/>
      </c>
      <c r="D105" s="16">
        <f>IF($B105="","",COUNTIF('Rekap Order'!$W$2:$W$501,$B105))</f>
        <v/>
      </c>
      <c r="E105" s="17">
        <f>IF($B105="","",INDEX('Rekap Order'!$H$2:$H$501,MATCH($B105,'Rekap Order'!$W$2:$W$501,0)))</f>
        <v/>
      </c>
      <c r="F105" s="17">
        <f>IF($B105="","",SUMPRODUCT(('Rekap Order'!$W$2:$W$501=$B105)*'Rekap Order'!$H$2:$H$501*'Rekap Order'!$G$2:$G$501))</f>
        <v/>
      </c>
      <c r="G105" s="16">
        <f>IF($B105="","",SUMIFS('Rekap Order'!$G$2:$G$501,'Rekap Order'!$W$2:$W$501,$B105,'Rekap Order'!$N$2:$N$501,"Sudah dibeli")+SUMIFS('Rekap Order'!$G$2:$G$501,'Rekap Order'!$W$2:$W$501,$B105,'Rekap Order'!$N$2:$N$501,"Dikirim"))</f>
        <v/>
      </c>
      <c r="H105" s="16">
        <f>IF($B105="","",SUMIFS('Rekap Order'!$G$2:$G$501,'Rekap Order'!$W$2:$W$501,$B105,'Rekap Order'!$N$2:$N$501,"Habis"))</f>
        <v/>
      </c>
      <c r="I105" s="16">
        <f>IF($B105="","",C105-G105-H105)</f>
        <v/>
      </c>
    </row>
    <row r="106">
      <c r="A106" s="31">
        <f>IF($B106="","",ROW()-1)</f>
        <v/>
      </c>
      <c r="B106" s="31">
        <f>IFERROR(INDEX('Rekap Order'!$W$2:$W$501,MATCH(ROW()-1,'Rekap Order'!$X$2:$X$501,0)),"")</f>
        <v/>
      </c>
      <c r="C106" s="16">
        <f>IF($B106="","",SUMIF('Rekap Order'!$W$2:$W$501,$B106,'Rekap Order'!$G$2:$G$501))</f>
        <v/>
      </c>
      <c r="D106" s="16">
        <f>IF($B106="","",COUNTIF('Rekap Order'!$W$2:$W$501,$B106))</f>
        <v/>
      </c>
      <c r="E106" s="17">
        <f>IF($B106="","",INDEX('Rekap Order'!$H$2:$H$501,MATCH($B106,'Rekap Order'!$W$2:$W$501,0)))</f>
        <v/>
      </c>
      <c r="F106" s="17">
        <f>IF($B106="","",SUMPRODUCT(('Rekap Order'!$W$2:$W$501=$B106)*'Rekap Order'!$H$2:$H$501*'Rekap Order'!$G$2:$G$501))</f>
        <v/>
      </c>
      <c r="G106" s="16">
        <f>IF($B106="","",SUMIFS('Rekap Order'!$G$2:$G$501,'Rekap Order'!$W$2:$W$501,$B106,'Rekap Order'!$N$2:$N$501,"Sudah dibeli")+SUMIFS('Rekap Order'!$G$2:$G$501,'Rekap Order'!$W$2:$W$501,$B106,'Rekap Order'!$N$2:$N$501,"Dikirim"))</f>
        <v/>
      </c>
      <c r="H106" s="16">
        <f>IF($B106="","",SUMIFS('Rekap Order'!$G$2:$G$501,'Rekap Order'!$W$2:$W$501,$B106,'Rekap Order'!$N$2:$N$501,"Habis"))</f>
        <v/>
      </c>
      <c r="I106" s="16">
        <f>IF($B106="","",C106-G106-H106)</f>
        <v/>
      </c>
    </row>
    <row r="107">
      <c r="A107" s="31">
        <f>IF($B107="","",ROW()-1)</f>
        <v/>
      </c>
      <c r="B107" s="31">
        <f>IFERROR(INDEX('Rekap Order'!$W$2:$W$501,MATCH(ROW()-1,'Rekap Order'!$X$2:$X$501,0)),"")</f>
        <v/>
      </c>
      <c r="C107" s="16">
        <f>IF($B107="","",SUMIF('Rekap Order'!$W$2:$W$501,$B107,'Rekap Order'!$G$2:$G$501))</f>
        <v/>
      </c>
      <c r="D107" s="16">
        <f>IF($B107="","",COUNTIF('Rekap Order'!$W$2:$W$501,$B107))</f>
        <v/>
      </c>
      <c r="E107" s="17">
        <f>IF($B107="","",INDEX('Rekap Order'!$H$2:$H$501,MATCH($B107,'Rekap Order'!$W$2:$W$501,0)))</f>
        <v/>
      </c>
      <c r="F107" s="17">
        <f>IF($B107="","",SUMPRODUCT(('Rekap Order'!$W$2:$W$501=$B107)*'Rekap Order'!$H$2:$H$501*'Rekap Order'!$G$2:$G$501))</f>
        <v/>
      </c>
      <c r="G107" s="16">
        <f>IF($B107="","",SUMIFS('Rekap Order'!$G$2:$G$501,'Rekap Order'!$W$2:$W$501,$B107,'Rekap Order'!$N$2:$N$501,"Sudah dibeli")+SUMIFS('Rekap Order'!$G$2:$G$501,'Rekap Order'!$W$2:$W$501,$B107,'Rekap Order'!$N$2:$N$501,"Dikirim"))</f>
        <v/>
      </c>
      <c r="H107" s="16">
        <f>IF($B107="","",SUMIFS('Rekap Order'!$G$2:$G$501,'Rekap Order'!$W$2:$W$501,$B107,'Rekap Order'!$N$2:$N$501,"Habis"))</f>
        <v/>
      </c>
      <c r="I107" s="16">
        <f>IF($B107="","",C107-G107-H107)</f>
        <v/>
      </c>
    </row>
    <row r="108">
      <c r="A108" s="31">
        <f>IF($B108="","",ROW()-1)</f>
        <v/>
      </c>
      <c r="B108" s="31">
        <f>IFERROR(INDEX('Rekap Order'!$W$2:$W$501,MATCH(ROW()-1,'Rekap Order'!$X$2:$X$501,0)),"")</f>
        <v/>
      </c>
      <c r="C108" s="16">
        <f>IF($B108="","",SUMIF('Rekap Order'!$W$2:$W$501,$B108,'Rekap Order'!$G$2:$G$501))</f>
        <v/>
      </c>
      <c r="D108" s="16">
        <f>IF($B108="","",COUNTIF('Rekap Order'!$W$2:$W$501,$B108))</f>
        <v/>
      </c>
      <c r="E108" s="17">
        <f>IF($B108="","",INDEX('Rekap Order'!$H$2:$H$501,MATCH($B108,'Rekap Order'!$W$2:$W$501,0)))</f>
        <v/>
      </c>
      <c r="F108" s="17">
        <f>IF($B108="","",SUMPRODUCT(('Rekap Order'!$W$2:$W$501=$B108)*'Rekap Order'!$H$2:$H$501*'Rekap Order'!$G$2:$G$501))</f>
        <v/>
      </c>
      <c r="G108" s="16">
        <f>IF($B108="","",SUMIFS('Rekap Order'!$G$2:$G$501,'Rekap Order'!$W$2:$W$501,$B108,'Rekap Order'!$N$2:$N$501,"Sudah dibeli")+SUMIFS('Rekap Order'!$G$2:$G$501,'Rekap Order'!$W$2:$W$501,$B108,'Rekap Order'!$N$2:$N$501,"Dikirim"))</f>
        <v/>
      </c>
      <c r="H108" s="16">
        <f>IF($B108="","",SUMIFS('Rekap Order'!$G$2:$G$501,'Rekap Order'!$W$2:$W$501,$B108,'Rekap Order'!$N$2:$N$501,"Habis"))</f>
        <v/>
      </c>
      <c r="I108" s="16">
        <f>IF($B108="","",C108-G108-H108)</f>
        <v/>
      </c>
    </row>
    <row r="109">
      <c r="A109" s="31">
        <f>IF($B109="","",ROW()-1)</f>
        <v/>
      </c>
      <c r="B109" s="31">
        <f>IFERROR(INDEX('Rekap Order'!$W$2:$W$501,MATCH(ROW()-1,'Rekap Order'!$X$2:$X$501,0)),"")</f>
        <v/>
      </c>
      <c r="C109" s="16">
        <f>IF($B109="","",SUMIF('Rekap Order'!$W$2:$W$501,$B109,'Rekap Order'!$G$2:$G$501))</f>
        <v/>
      </c>
      <c r="D109" s="16">
        <f>IF($B109="","",COUNTIF('Rekap Order'!$W$2:$W$501,$B109))</f>
        <v/>
      </c>
      <c r="E109" s="17">
        <f>IF($B109="","",INDEX('Rekap Order'!$H$2:$H$501,MATCH($B109,'Rekap Order'!$W$2:$W$501,0)))</f>
        <v/>
      </c>
      <c r="F109" s="17">
        <f>IF($B109="","",SUMPRODUCT(('Rekap Order'!$W$2:$W$501=$B109)*'Rekap Order'!$H$2:$H$501*'Rekap Order'!$G$2:$G$501))</f>
        <v/>
      </c>
      <c r="G109" s="16">
        <f>IF($B109="","",SUMIFS('Rekap Order'!$G$2:$G$501,'Rekap Order'!$W$2:$W$501,$B109,'Rekap Order'!$N$2:$N$501,"Sudah dibeli")+SUMIFS('Rekap Order'!$G$2:$G$501,'Rekap Order'!$W$2:$W$501,$B109,'Rekap Order'!$N$2:$N$501,"Dikirim"))</f>
        <v/>
      </c>
      <c r="H109" s="16">
        <f>IF($B109="","",SUMIFS('Rekap Order'!$G$2:$G$501,'Rekap Order'!$W$2:$W$501,$B109,'Rekap Order'!$N$2:$N$501,"Habis"))</f>
        <v/>
      </c>
      <c r="I109" s="16">
        <f>IF($B109="","",C109-G109-H109)</f>
        <v/>
      </c>
    </row>
    <row r="110">
      <c r="A110" s="31">
        <f>IF($B110="","",ROW()-1)</f>
        <v/>
      </c>
      <c r="B110" s="31">
        <f>IFERROR(INDEX('Rekap Order'!$W$2:$W$501,MATCH(ROW()-1,'Rekap Order'!$X$2:$X$501,0)),"")</f>
        <v/>
      </c>
      <c r="C110" s="16">
        <f>IF($B110="","",SUMIF('Rekap Order'!$W$2:$W$501,$B110,'Rekap Order'!$G$2:$G$501))</f>
        <v/>
      </c>
      <c r="D110" s="16">
        <f>IF($B110="","",COUNTIF('Rekap Order'!$W$2:$W$501,$B110))</f>
        <v/>
      </c>
      <c r="E110" s="17">
        <f>IF($B110="","",INDEX('Rekap Order'!$H$2:$H$501,MATCH($B110,'Rekap Order'!$W$2:$W$501,0)))</f>
        <v/>
      </c>
      <c r="F110" s="17">
        <f>IF($B110="","",SUMPRODUCT(('Rekap Order'!$W$2:$W$501=$B110)*'Rekap Order'!$H$2:$H$501*'Rekap Order'!$G$2:$G$501))</f>
        <v/>
      </c>
      <c r="G110" s="16">
        <f>IF($B110="","",SUMIFS('Rekap Order'!$G$2:$G$501,'Rekap Order'!$W$2:$W$501,$B110,'Rekap Order'!$N$2:$N$501,"Sudah dibeli")+SUMIFS('Rekap Order'!$G$2:$G$501,'Rekap Order'!$W$2:$W$501,$B110,'Rekap Order'!$N$2:$N$501,"Dikirim"))</f>
        <v/>
      </c>
      <c r="H110" s="16">
        <f>IF($B110="","",SUMIFS('Rekap Order'!$G$2:$G$501,'Rekap Order'!$W$2:$W$501,$B110,'Rekap Order'!$N$2:$N$501,"Habis"))</f>
        <v/>
      </c>
      <c r="I110" s="16">
        <f>IF($B110="","",C110-G110-H110)</f>
        <v/>
      </c>
    </row>
    <row r="111">
      <c r="A111" s="31">
        <f>IF($B111="","",ROW()-1)</f>
        <v/>
      </c>
      <c r="B111" s="31">
        <f>IFERROR(INDEX('Rekap Order'!$W$2:$W$501,MATCH(ROW()-1,'Rekap Order'!$X$2:$X$501,0)),"")</f>
        <v/>
      </c>
      <c r="C111" s="16">
        <f>IF($B111="","",SUMIF('Rekap Order'!$W$2:$W$501,$B111,'Rekap Order'!$G$2:$G$501))</f>
        <v/>
      </c>
      <c r="D111" s="16">
        <f>IF($B111="","",COUNTIF('Rekap Order'!$W$2:$W$501,$B111))</f>
        <v/>
      </c>
      <c r="E111" s="17">
        <f>IF($B111="","",INDEX('Rekap Order'!$H$2:$H$501,MATCH($B111,'Rekap Order'!$W$2:$W$501,0)))</f>
        <v/>
      </c>
      <c r="F111" s="17">
        <f>IF($B111="","",SUMPRODUCT(('Rekap Order'!$W$2:$W$501=$B111)*'Rekap Order'!$H$2:$H$501*'Rekap Order'!$G$2:$G$501))</f>
        <v/>
      </c>
      <c r="G111" s="16">
        <f>IF($B111="","",SUMIFS('Rekap Order'!$G$2:$G$501,'Rekap Order'!$W$2:$W$501,$B111,'Rekap Order'!$N$2:$N$501,"Sudah dibeli")+SUMIFS('Rekap Order'!$G$2:$G$501,'Rekap Order'!$W$2:$W$501,$B111,'Rekap Order'!$N$2:$N$501,"Dikirim"))</f>
        <v/>
      </c>
      <c r="H111" s="16">
        <f>IF($B111="","",SUMIFS('Rekap Order'!$G$2:$G$501,'Rekap Order'!$W$2:$W$501,$B111,'Rekap Order'!$N$2:$N$501,"Habis"))</f>
        <v/>
      </c>
      <c r="I111" s="16">
        <f>IF($B111="","",C111-G111-H111)</f>
        <v/>
      </c>
    </row>
    <row r="112">
      <c r="A112" s="31">
        <f>IF($B112="","",ROW()-1)</f>
        <v/>
      </c>
      <c r="B112" s="31">
        <f>IFERROR(INDEX('Rekap Order'!$W$2:$W$501,MATCH(ROW()-1,'Rekap Order'!$X$2:$X$501,0)),"")</f>
        <v/>
      </c>
      <c r="C112" s="16">
        <f>IF($B112="","",SUMIF('Rekap Order'!$W$2:$W$501,$B112,'Rekap Order'!$G$2:$G$501))</f>
        <v/>
      </c>
      <c r="D112" s="16">
        <f>IF($B112="","",COUNTIF('Rekap Order'!$W$2:$W$501,$B112))</f>
        <v/>
      </c>
      <c r="E112" s="17">
        <f>IF($B112="","",INDEX('Rekap Order'!$H$2:$H$501,MATCH($B112,'Rekap Order'!$W$2:$W$501,0)))</f>
        <v/>
      </c>
      <c r="F112" s="17">
        <f>IF($B112="","",SUMPRODUCT(('Rekap Order'!$W$2:$W$501=$B112)*'Rekap Order'!$H$2:$H$501*'Rekap Order'!$G$2:$G$501))</f>
        <v/>
      </c>
      <c r="G112" s="16">
        <f>IF($B112="","",SUMIFS('Rekap Order'!$G$2:$G$501,'Rekap Order'!$W$2:$W$501,$B112,'Rekap Order'!$N$2:$N$501,"Sudah dibeli")+SUMIFS('Rekap Order'!$G$2:$G$501,'Rekap Order'!$W$2:$W$501,$B112,'Rekap Order'!$N$2:$N$501,"Dikirim"))</f>
        <v/>
      </c>
      <c r="H112" s="16">
        <f>IF($B112="","",SUMIFS('Rekap Order'!$G$2:$G$501,'Rekap Order'!$W$2:$W$501,$B112,'Rekap Order'!$N$2:$N$501,"Habis"))</f>
        <v/>
      </c>
      <c r="I112" s="16">
        <f>IF($B112="","",C112-G112-H112)</f>
        <v/>
      </c>
    </row>
    <row r="113">
      <c r="A113" s="31">
        <f>IF($B113="","",ROW()-1)</f>
        <v/>
      </c>
      <c r="B113" s="31">
        <f>IFERROR(INDEX('Rekap Order'!$W$2:$W$501,MATCH(ROW()-1,'Rekap Order'!$X$2:$X$501,0)),"")</f>
        <v/>
      </c>
      <c r="C113" s="16">
        <f>IF($B113="","",SUMIF('Rekap Order'!$W$2:$W$501,$B113,'Rekap Order'!$G$2:$G$501))</f>
        <v/>
      </c>
      <c r="D113" s="16">
        <f>IF($B113="","",COUNTIF('Rekap Order'!$W$2:$W$501,$B113))</f>
        <v/>
      </c>
      <c r="E113" s="17">
        <f>IF($B113="","",INDEX('Rekap Order'!$H$2:$H$501,MATCH($B113,'Rekap Order'!$W$2:$W$501,0)))</f>
        <v/>
      </c>
      <c r="F113" s="17">
        <f>IF($B113="","",SUMPRODUCT(('Rekap Order'!$W$2:$W$501=$B113)*'Rekap Order'!$H$2:$H$501*'Rekap Order'!$G$2:$G$501))</f>
        <v/>
      </c>
      <c r="G113" s="16">
        <f>IF($B113="","",SUMIFS('Rekap Order'!$G$2:$G$501,'Rekap Order'!$W$2:$W$501,$B113,'Rekap Order'!$N$2:$N$501,"Sudah dibeli")+SUMIFS('Rekap Order'!$G$2:$G$501,'Rekap Order'!$W$2:$W$501,$B113,'Rekap Order'!$N$2:$N$501,"Dikirim"))</f>
        <v/>
      </c>
      <c r="H113" s="16">
        <f>IF($B113="","",SUMIFS('Rekap Order'!$G$2:$G$501,'Rekap Order'!$W$2:$W$501,$B113,'Rekap Order'!$N$2:$N$501,"Habis"))</f>
        <v/>
      </c>
      <c r="I113" s="16">
        <f>IF($B113="","",C113-G113-H113)</f>
        <v/>
      </c>
    </row>
    <row r="114">
      <c r="A114" s="31">
        <f>IF($B114="","",ROW()-1)</f>
        <v/>
      </c>
      <c r="B114" s="31">
        <f>IFERROR(INDEX('Rekap Order'!$W$2:$W$501,MATCH(ROW()-1,'Rekap Order'!$X$2:$X$501,0)),"")</f>
        <v/>
      </c>
      <c r="C114" s="16">
        <f>IF($B114="","",SUMIF('Rekap Order'!$W$2:$W$501,$B114,'Rekap Order'!$G$2:$G$501))</f>
        <v/>
      </c>
      <c r="D114" s="16">
        <f>IF($B114="","",COUNTIF('Rekap Order'!$W$2:$W$501,$B114))</f>
        <v/>
      </c>
      <c r="E114" s="17">
        <f>IF($B114="","",INDEX('Rekap Order'!$H$2:$H$501,MATCH($B114,'Rekap Order'!$W$2:$W$501,0)))</f>
        <v/>
      </c>
      <c r="F114" s="17">
        <f>IF($B114="","",SUMPRODUCT(('Rekap Order'!$W$2:$W$501=$B114)*'Rekap Order'!$H$2:$H$501*'Rekap Order'!$G$2:$G$501))</f>
        <v/>
      </c>
      <c r="G114" s="16">
        <f>IF($B114="","",SUMIFS('Rekap Order'!$G$2:$G$501,'Rekap Order'!$W$2:$W$501,$B114,'Rekap Order'!$N$2:$N$501,"Sudah dibeli")+SUMIFS('Rekap Order'!$G$2:$G$501,'Rekap Order'!$W$2:$W$501,$B114,'Rekap Order'!$N$2:$N$501,"Dikirim"))</f>
        <v/>
      </c>
      <c r="H114" s="16">
        <f>IF($B114="","",SUMIFS('Rekap Order'!$G$2:$G$501,'Rekap Order'!$W$2:$W$501,$B114,'Rekap Order'!$N$2:$N$501,"Habis"))</f>
        <v/>
      </c>
      <c r="I114" s="16">
        <f>IF($B114="","",C114-G114-H114)</f>
        <v/>
      </c>
    </row>
    <row r="115">
      <c r="A115" s="31">
        <f>IF($B115="","",ROW()-1)</f>
        <v/>
      </c>
      <c r="B115" s="31">
        <f>IFERROR(INDEX('Rekap Order'!$W$2:$W$501,MATCH(ROW()-1,'Rekap Order'!$X$2:$X$501,0)),"")</f>
        <v/>
      </c>
      <c r="C115" s="16">
        <f>IF($B115="","",SUMIF('Rekap Order'!$W$2:$W$501,$B115,'Rekap Order'!$G$2:$G$501))</f>
        <v/>
      </c>
      <c r="D115" s="16">
        <f>IF($B115="","",COUNTIF('Rekap Order'!$W$2:$W$501,$B115))</f>
        <v/>
      </c>
      <c r="E115" s="17">
        <f>IF($B115="","",INDEX('Rekap Order'!$H$2:$H$501,MATCH($B115,'Rekap Order'!$W$2:$W$501,0)))</f>
        <v/>
      </c>
      <c r="F115" s="17">
        <f>IF($B115="","",SUMPRODUCT(('Rekap Order'!$W$2:$W$501=$B115)*'Rekap Order'!$H$2:$H$501*'Rekap Order'!$G$2:$G$501))</f>
        <v/>
      </c>
      <c r="G115" s="16">
        <f>IF($B115="","",SUMIFS('Rekap Order'!$G$2:$G$501,'Rekap Order'!$W$2:$W$501,$B115,'Rekap Order'!$N$2:$N$501,"Sudah dibeli")+SUMIFS('Rekap Order'!$G$2:$G$501,'Rekap Order'!$W$2:$W$501,$B115,'Rekap Order'!$N$2:$N$501,"Dikirim"))</f>
        <v/>
      </c>
      <c r="H115" s="16">
        <f>IF($B115="","",SUMIFS('Rekap Order'!$G$2:$G$501,'Rekap Order'!$W$2:$W$501,$B115,'Rekap Order'!$N$2:$N$501,"Habis"))</f>
        <v/>
      </c>
      <c r="I115" s="16">
        <f>IF($B115="","",C115-G115-H115)</f>
        <v/>
      </c>
    </row>
    <row r="116">
      <c r="A116" s="31">
        <f>IF($B116="","",ROW()-1)</f>
        <v/>
      </c>
      <c r="B116" s="31">
        <f>IFERROR(INDEX('Rekap Order'!$W$2:$W$501,MATCH(ROW()-1,'Rekap Order'!$X$2:$X$501,0)),"")</f>
        <v/>
      </c>
      <c r="C116" s="16">
        <f>IF($B116="","",SUMIF('Rekap Order'!$W$2:$W$501,$B116,'Rekap Order'!$G$2:$G$501))</f>
        <v/>
      </c>
      <c r="D116" s="16">
        <f>IF($B116="","",COUNTIF('Rekap Order'!$W$2:$W$501,$B116))</f>
        <v/>
      </c>
      <c r="E116" s="17">
        <f>IF($B116="","",INDEX('Rekap Order'!$H$2:$H$501,MATCH($B116,'Rekap Order'!$W$2:$W$501,0)))</f>
        <v/>
      </c>
      <c r="F116" s="17">
        <f>IF($B116="","",SUMPRODUCT(('Rekap Order'!$W$2:$W$501=$B116)*'Rekap Order'!$H$2:$H$501*'Rekap Order'!$G$2:$G$501))</f>
        <v/>
      </c>
      <c r="G116" s="16">
        <f>IF($B116="","",SUMIFS('Rekap Order'!$G$2:$G$501,'Rekap Order'!$W$2:$W$501,$B116,'Rekap Order'!$N$2:$N$501,"Sudah dibeli")+SUMIFS('Rekap Order'!$G$2:$G$501,'Rekap Order'!$W$2:$W$501,$B116,'Rekap Order'!$N$2:$N$501,"Dikirim"))</f>
        <v/>
      </c>
      <c r="H116" s="16">
        <f>IF($B116="","",SUMIFS('Rekap Order'!$G$2:$G$501,'Rekap Order'!$W$2:$W$501,$B116,'Rekap Order'!$N$2:$N$501,"Habis"))</f>
        <v/>
      </c>
      <c r="I116" s="16">
        <f>IF($B116="","",C116-G116-H116)</f>
        <v/>
      </c>
    </row>
    <row r="117">
      <c r="A117" s="31">
        <f>IF($B117="","",ROW()-1)</f>
        <v/>
      </c>
      <c r="B117" s="31">
        <f>IFERROR(INDEX('Rekap Order'!$W$2:$W$501,MATCH(ROW()-1,'Rekap Order'!$X$2:$X$501,0)),"")</f>
        <v/>
      </c>
      <c r="C117" s="16">
        <f>IF($B117="","",SUMIF('Rekap Order'!$W$2:$W$501,$B117,'Rekap Order'!$G$2:$G$501))</f>
        <v/>
      </c>
      <c r="D117" s="16">
        <f>IF($B117="","",COUNTIF('Rekap Order'!$W$2:$W$501,$B117))</f>
        <v/>
      </c>
      <c r="E117" s="17">
        <f>IF($B117="","",INDEX('Rekap Order'!$H$2:$H$501,MATCH($B117,'Rekap Order'!$W$2:$W$501,0)))</f>
        <v/>
      </c>
      <c r="F117" s="17">
        <f>IF($B117="","",SUMPRODUCT(('Rekap Order'!$W$2:$W$501=$B117)*'Rekap Order'!$H$2:$H$501*'Rekap Order'!$G$2:$G$501))</f>
        <v/>
      </c>
      <c r="G117" s="16">
        <f>IF($B117="","",SUMIFS('Rekap Order'!$G$2:$G$501,'Rekap Order'!$W$2:$W$501,$B117,'Rekap Order'!$N$2:$N$501,"Sudah dibeli")+SUMIFS('Rekap Order'!$G$2:$G$501,'Rekap Order'!$W$2:$W$501,$B117,'Rekap Order'!$N$2:$N$501,"Dikirim"))</f>
        <v/>
      </c>
      <c r="H117" s="16">
        <f>IF($B117="","",SUMIFS('Rekap Order'!$G$2:$G$501,'Rekap Order'!$W$2:$W$501,$B117,'Rekap Order'!$N$2:$N$501,"Habis"))</f>
        <v/>
      </c>
      <c r="I117" s="16">
        <f>IF($B117="","",C117-G117-H117)</f>
        <v/>
      </c>
    </row>
    <row r="118">
      <c r="A118" s="31">
        <f>IF($B118="","",ROW()-1)</f>
        <v/>
      </c>
      <c r="B118" s="31">
        <f>IFERROR(INDEX('Rekap Order'!$W$2:$W$501,MATCH(ROW()-1,'Rekap Order'!$X$2:$X$501,0)),"")</f>
        <v/>
      </c>
      <c r="C118" s="16">
        <f>IF($B118="","",SUMIF('Rekap Order'!$W$2:$W$501,$B118,'Rekap Order'!$G$2:$G$501))</f>
        <v/>
      </c>
      <c r="D118" s="16">
        <f>IF($B118="","",COUNTIF('Rekap Order'!$W$2:$W$501,$B118))</f>
        <v/>
      </c>
      <c r="E118" s="17">
        <f>IF($B118="","",INDEX('Rekap Order'!$H$2:$H$501,MATCH($B118,'Rekap Order'!$W$2:$W$501,0)))</f>
        <v/>
      </c>
      <c r="F118" s="17">
        <f>IF($B118="","",SUMPRODUCT(('Rekap Order'!$W$2:$W$501=$B118)*'Rekap Order'!$H$2:$H$501*'Rekap Order'!$G$2:$G$501))</f>
        <v/>
      </c>
      <c r="G118" s="16">
        <f>IF($B118="","",SUMIFS('Rekap Order'!$G$2:$G$501,'Rekap Order'!$W$2:$W$501,$B118,'Rekap Order'!$N$2:$N$501,"Sudah dibeli")+SUMIFS('Rekap Order'!$G$2:$G$501,'Rekap Order'!$W$2:$W$501,$B118,'Rekap Order'!$N$2:$N$501,"Dikirim"))</f>
        <v/>
      </c>
      <c r="H118" s="16">
        <f>IF($B118="","",SUMIFS('Rekap Order'!$G$2:$G$501,'Rekap Order'!$W$2:$W$501,$B118,'Rekap Order'!$N$2:$N$501,"Habis"))</f>
        <v/>
      </c>
      <c r="I118" s="16">
        <f>IF($B118="","",C118-G118-H118)</f>
        <v/>
      </c>
    </row>
    <row r="119">
      <c r="A119" s="31">
        <f>IF($B119="","",ROW()-1)</f>
        <v/>
      </c>
      <c r="B119" s="31">
        <f>IFERROR(INDEX('Rekap Order'!$W$2:$W$501,MATCH(ROW()-1,'Rekap Order'!$X$2:$X$501,0)),"")</f>
        <v/>
      </c>
      <c r="C119" s="16">
        <f>IF($B119="","",SUMIF('Rekap Order'!$W$2:$W$501,$B119,'Rekap Order'!$G$2:$G$501))</f>
        <v/>
      </c>
      <c r="D119" s="16">
        <f>IF($B119="","",COUNTIF('Rekap Order'!$W$2:$W$501,$B119))</f>
        <v/>
      </c>
      <c r="E119" s="17">
        <f>IF($B119="","",INDEX('Rekap Order'!$H$2:$H$501,MATCH($B119,'Rekap Order'!$W$2:$W$501,0)))</f>
        <v/>
      </c>
      <c r="F119" s="17">
        <f>IF($B119="","",SUMPRODUCT(('Rekap Order'!$W$2:$W$501=$B119)*'Rekap Order'!$H$2:$H$501*'Rekap Order'!$G$2:$G$501))</f>
        <v/>
      </c>
      <c r="G119" s="16">
        <f>IF($B119="","",SUMIFS('Rekap Order'!$G$2:$G$501,'Rekap Order'!$W$2:$W$501,$B119,'Rekap Order'!$N$2:$N$501,"Sudah dibeli")+SUMIFS('Rekap Order'!$G$2:$G$501,'Rekap Order'!$W$2:$W$501,$B119,'Rekap Order'!$N$2:$N$501,"Dikirim"))</f>
        <v/>
      </c>
      <c r="H119" s="16">
        <f>IF($B119="","",SUMIFS('Rekap Order'!$G$2:$G$501,'Rekap Order'!$W$2:$W$501,$B119,'Rekap Order'!$N$2:$N$501,"Habis"))</f>
        <v/>
      </c>
      <c r="I119" s="16">
        <f>IF($B119="","",C119-G119-H119)</f>
        <v/>
      </c>
    </row>
    <row r="120">
      <c r="A120" s="31">
        <f>IF($B120="","",ROW()-1)</f>
        <v/>
      </c>
      <c r="B120" s="31">
        <f>IFERROR(INDEX('Rekap Order'!$W$2:$W$501,MATCH(ROW()-1,'Rekap Order'!$X$2:$X$501,0)),"")</f>
        <v/>
      </c>
      <c r="C120" s="16">
        <f>IF($B120="","",SUMIF('Rekap Order'!$W$2:$W$501,$B120,'Rekap Order'!$G$2:$G$501))</f>
        <v/>
      </c>
      <c r="D120" s="16">
        <f>IF($B120="","",COUNTIF('Rekap Order'!$W$2:$W$501,$B120))</f>
        <v/>
      </c>
      <c r="E120" s="17">
        <f>IF($B120="","",INDEX('Rekap Order'!$H$2:$H$501,MATCH($B120,'Rekap Order'!$W$2:$W$501,0)))</f>
        <v/>
      </c>
      <c r="F120" s="17">
        <f>IF($B120="","",SUMPRODUCT(('Rekap Order'!$W$2:$W$501=$B120)*'Rekap Order'!$H$2:$H$501*'Rekap Order'!$G$2:$G$501))</f>
        <v/>
      </c>
      <c r="G120" s="16">
        <f>IF($B120="","",SUMIFS('Rekap Order'!$G$2:$G$501,'Rekap Order'!$W$2:$W$501,$B120,'Rekap Order'!$N$2:$N$501,"Sudah dibeli")+SUMIFS('Rekap Order'!$G$2:$G$501,'Rekap Order'!$W$2:$W$501,$B120,'Rekap Order'!$N$2:$N$501,"Dikirim"))</f>
        <v/>
      </c>
      <c r="H120" s="16">
        <f>IF($B120="","",SUMIFS('Rekap Order'!$G$2:$G$501,'Rekap Order'!$W$2:$W$501,$B120,'Rekap Order'!$N$2:$N$501,"Habis"))</f>
        <v/>
      </c>
      <c r="I120" s="16">
        <f>IF($B120="","",C120-G120-H120)</f>
        <v/>
      </c>
    </row>
    <row r="121">
      <c r="A121" s="31">
        <f>IF($B121="","",ROW()-1)</f>
        <v/>
      </c>
      <c r="B121" s="31">
        <f>IFERROR(INDEX('Rekap Order'!$W$2:$W$501,MATCH(ROW()-1,'Rekap Order'!$X$2:$X$501,0)),"")</f>
        <v/>
      </c>
      <c r="C121" s="16">
        <f>IF($B121="","",SUMIF('Rekap Order'!$W$2:$W$501,$B121,'Rekap Order'!$G$2:$G$501))</f>
        <v/>
      </c>
      <c r="D121" s="16">
        <f>IF($B121="","",COUNTIF('Rekap Order'!$W$2:$W$501,$B121))</f>
        <v/>
      </c>
      <c r="E121" s="17">
        <f>IF($B121="","",INDEX('Rekap Order'!$H$2:$H$501,MATCH($B121,'Rekap Order'!$W$2:$W$501,0)))</f>
        <v/>
      </c>
      <c r="F121" s="17">
        <f>IF($B121="","",SUMPRODUCT(('Rekap Order'!$W$2:$W$501=$B121)*'Rekap Order'!$H$2:$H$501*'Rekap Order'!$G$2:$G$501))</f>
        <v/>
      </c>
      <c r="G121" s="16">
        <f>IF($B121="","",SUMIFS('Rekap Order'!$G$2:$G$501,'Rekap Order'!$W$2:$W$501,$B121,'Rekap Order'!$N$2:$N$501,"Sudah dibeli")+SUMIFS('Rekap Order'!$G$2:$G$501,'Rekap Order'!$W$2:$W$501,$B121,'Rekap Order'!$N$2:$N$501,"Dikirim"))</f>
        <v/>
      </c>
      <c r="H121" s="16">
        <f>IF($B121="","",SUMIFS('Rekap Order'!$G$2:$G$501,'Rekap Order'!$W$2:$W$501,$B121,'Rekap Order'!$N$2:$N$501,"Habis"))</f>
        <v/>
      </c>
      <c r="I121" s="16">
        <f>IF($B121="","",C121-G121-H121)</f>
        <v/>
      </c>
    </row>
    <row r="122">
      <c r="A122" s="31">
        <f>IF($B122="","",ROW()-1)</f>
        <v/>
      </c>
      <c r="B122" s="31">
        <f>IFERROR(INDEX('Rekap Order'!$W$2:$W$501,MATCH(ROW()-1,'Rekap Order'!$X$2:$X$501,0)),"")</f>
        <v/>
      </c>
      <c r="C122" s="16">
        <f>IF($B122="","",SUMIF('Rekap Order'!$W$2:$W$501,$B122,'Rekap Order'!$G$2:$G$501))</f>
        <v/>
      </c>
      <c r="D122" s="16">
        <f>IF($B122="","",COUNTIF('Rekap Order'!$W$2:$W$501,$B122))</f>
        <v/>
      </c>
      <c r="E122" s="17">
        <f>IF($B122="","",INDEX('Rekap Order'!$H$2:$H$501,MATCH($B122,'Rekap Order'!$W$2:$W$501,0)))</f>
        <v/>
      </c>
      <c r="F122" s="17">
        <f>IF($B122="","",SUMPRODUCT(('Rekap Order'!$W$2:$W$501=$B122)*'Rekap Order'!$H$2:$H$501*'Rekap Order'!$G$2:$G$501))</f>
        <v/>
      </c>
      <c r="G122" s="16">
        <f>IF($B122="","",SUMIFS('Rekap Order'!$G$2:$G$501,'Rekap Order'!$W$2:$W$501,$B122,'Rekap Order'!$N$2:$N$501,"Sudah dibeli")+SUMIFS('Rekap Order'!$G$2:$G$501,'Rekap Order'!$W$2:$W$501,$B122,'Rekap Order'!$N$2:$N$501,"Dikirim"))</f>
        <v/>
      </c>
      <c r="H122" s="16">
        <f>IF($B122="","",SUMIFS('Rekap Order'!$G$2:$G$501,'Rekap Order'!$W$2:$W$501,$B122,'Rekap Order'!$N$2:$N$501,"Habis"))</f>
        <v/>
      </c>
      <c r="I122" s="16">
        <f>IF($B122="","",C122-G122-H122)</f>
        <v/>
      </c>
    </row>
    <row r="123">
      <c r="A123" s="31">
        <f>IF($B123="","",ROW()-1)</f>
        <v/>
      </c>
      <c r="B123" s="31">
        <f>IFERROR(INDEX('Rekap Order'!$W$2:$W$501,MATCH(ROW()-1,'Rekap Order'!$X$2:$X$501,0)),"")</f>
        <v/>
      </c>
      <c r="C123" s="16">
        <f>IF($B123="","",SUMIF('Rekap Order'!$W$2:$W$501,$B123,'Rekap Order'!$G$2:$G$501))</f>
        <v/>
      </c>
      <c r="D123" s="16">
        <f>IF($B123="","",COUNTIF('Rekap Order'!$W$2:$W$501,$B123))</f>
        <v/>
      </c>
      <c r="E123" s="17">
        <f>IF($B123="","",INDEX('Rekap Order'!$H$2:$H$501,MATCH($B123,'Rekap Order'!$W$2:$W$501,0)))</f>
        <v/>
      </c>
      <c r="F123" s="17">
        <f>IF($B123="","",SUMPRODUCT(('Rekap Order'!$W$2:$W$501=$B123)*'Rekap Order'!$H$2:$H$501*'Rekap Order'!$G$2:$G$501))</f>
        <v/>
      </c>
      <c r="G123" s="16">
        <f>IF($B123="","",SUMIFS('Rekap Order'!$G$2:$G$501,'Rekap Order'!$W$2:$W$501,$B123,'Rekap Order'!$N$2:$N$501,"Sudah dibeli")+SUMIFS('Rekap Order'!$G$2:$G$501,'Rekap Order'!$W$2:$W$501,$B123,'Rekap Order'!$N$2:$N$501,"Dikirim"))</f>
        <v/>
      </c>
      <c r="H123" s="16">
        <f>IF($B123="","",SUMIFS('Rekap Order'!$G$2:$G$501,'Rekap Order'!$W$2:$W$501,$B123,'Rekap Order'!$N$2:$N$501,"Habis"))</f>
        <v/>
      </c>
      <c r="I123" s="16">
        <f>IF($B123="","",C123-G123-H123)</f>
        <v/>
      </c>
    </row>
    <row r="124">
      <c r="A124" s="31">
        <f>IF($B124="","",ROW()-1)</f>
        <v/>
      </c>
      <c r="B124" s="31">
        <f>IFERROR(INDEX('Rekap Order'!$W$2:$W$501,MATCH(ROW()-1,'Rekap Order'!$X$2:$X$501,0)),"")</f>
        <v/>
      </c>
      <c r="C124" s="16">
        <f>IF($B124="","",SUMIF('Rekap Order'!$W$2:$W$501,$B124,'Rekap Order'!$G$2:$G$501))</f>
        <v/>
      </c>
      <c r="D124" s="16">
        <f>IF($B124="","",COUNTIF('Rekap Order'!$W$2:$W$501,$B124))</f>
        <v/>
      </c>
      <c r="E124" s="17">
        <f>IF($B124="","",INDEX('Rekap Order'!$H$2:$H$501,MATCH($B124,'Rekap Order'!$W$2:$W$501,0)))</f>
        <v/>
      </c>
      <c r="F124" s="17">
        <f>IF($B124="","",SUMPRODUCT(('Rekap Order'!$W$2:$W$501=$B124)*'Rekap Order'!$H$2:$H$501*'Rekap Order'!$G$2:$G$501))</f>
        <v/>
      </c>
      <c r="G124" s="16">
        <f>IF($B124="","",SUMIFS('Rekap Order'!$G$2:$G$501,'Rekap Order'!$W$2:$W$501,$B124,'Rekap Order'!$N$2:$N$501,"Sudah dibeli")+SUMIFS('Rekap Order'!$G$2:$G$501,'Rekap Order'!$W$2:$W$501,$B124,'Rekap Order'!$N$2:$N$501,"Dikirim"))</f>
        <v/>
      </c>
      <c r="H124" s="16">
        <f>IF($B124="","",SUMIFS('Rekap Order'!$G$2:$G$501,'Rekap Order'!$W$2:$W$501,$B124,'Rekap Order'!$N$2:$N$501,"Habis"))</f>
        <v/>
      </c>
      <c r="I124" s="16">
        <f>IF($B124="","",C124-G124-H124)</f>
        <v/>
      </c>
    </row>
    <row r="125">
      <c r="A125" s="31">
        <f>IF($B125="","",ROW()-1)</f>
        <v/>
      </c>
      <c r="B125" s="31">
        <f>IFERROR(INDEX('Rekap Order'!$W$2:$W$501,MATCH(ROW()-1,'Rekap Order'!$X$2:$X$501,0)),"")</f>
        <v/>
      </c>
      <c r="C125" s="16">
        <f>IF($B125="","",SUMIF('Rekap Order'!$W$2:$W$501,$B125,'Rekap Order'!$G$2:$G$501))</f>
        <v/>
      </c>
      <c r="D125" s="16">
        <f>IF($B125="","",COUNTIF('Rekap Order'!$W$2:$W$501,$B125))</f>
        <v/>
      </c>
      <c r="E125" s="17">
        <f>IF($B125="","",INDEX('Rekap Order'!$H$2:$H$501,MATCH($B125,'Rekap Order'!$W$2:$W$501,0)))</f>
        <v/>
      </c>
      <c r="F125" s="17">
        <f>IF($B125="","",SUMPRODUCT(('Rekap Order'!$W$2:$W$501=$B125)*'Rekap Order'!$H$2:$H$501*'Rekap Order'!$G$2:$G$501))</f>
        <v/>
      </c>
      <c r="G125" s="16">
        <f>IF($B125="","",SUMIFS('Rekap Order'!$G$2:$G$501,'Rekap Order'!$W$2:$W$501,$B125,'Rekap Order'!$N$2:$N$501,"Sudah dibeli")+SUMIFS('Rekap Order'!$G$2:$G$501,'Rekap Order'!$W$2:$W$501,$B125,'Rekap Order'!$N$2:$N$501,"Dikirim"))</f>
        <v/>
      </c>
      <c r="H125" s="16">
        <f>IF($B125="","",SUMIFS('Rekap Order'!$G$2:$G$501,'Rekap Order'!$W$2:$W$501,$B125,'Rekap Order'!$N$2:$N$501,"Habis"))</f>
        <v/>
      </c>
      <c r="I125" s="16">
        <f>IF($B125="","",C125-G125-H125)</f>
        <v/>
      </c>
    </row>
    <row r="126">
      <c r="A126" s="31">
        <f>IF($B126="","",ROW()-1)</f>
        <v/>
      </c>
      <c r="B126" s="31">
        <f>IFERROR(INDEX('Rekap Order'!$W$2:$W$501,MATCH(ROW()-1,'Rekap Order'!$X$2:$X$501,0)),"")</f>
        <v/>
      </c>
      <c r="C126" s="16">
        <f>IF($B126="","",SUMIF('Rekap Order'!$W$2:$W$501,$B126,'Rekap Order'!$G$2:$G$501))</f>
        <v/>
      </c>
      <c r="D126" s="16">
        <f>IF($B126="","",COUNTIF('Rekap Order'!$W$2:$W$501,$B126))</f>
        <v/>
      </c>
      <c r="E126" s="17">
        <f>IF($B126="","",INDEX('Rekap Order'!$H$2:$H$501,MATCH($B126,'Rekap Order'!$W$2:$W$501,0)))</f>
        <v/>
      </c>
      <c r="F126" s="17">
        <f>IF($B126="","",SUMPRODUCT(('Rekap Order'!$W$2:$W$501=$B126)*'Rekap Order'!$H$2:$H$501*'Rekap Order'!$G$2:$G$501))</f>
        <v/>
      </c>
      <c r="G126" s="16">
        <f>IF($B126="","",SUMIFS('Rekap Order'!$G$2:$G$501,'Rekap Order'!$W$2:$W$501,$B126,'Rekap Order'!$N$2:$N$501,"Sudah dibeli")+SUMIFS('Rekap Order'!$G$2:$G$501,'Rekap Order'!$W$2:$W$501,$B126,'Rekap Order'!$N$2:$N$501,"Dikirim"))</f>
        <v/>
      </c>
      <c r="H126" s="16">
        <f>IF($B126="","",SUMIFS('Rekap Order'!$G$2:$G$501,'Rekap Order'!$W$2:$W$501,$B126,'Rekap Order'!$N$2:$N$501,"Habis"))</f>
        <v/>
      </c>
      <c r="I126" s="16">
        <f>IF($B126="","",C126-G126-H126)</f>
        <v/>
      </c>
    </row>
    <row r="127">
      <c r="A127" s="31">
        <f>IF($B127="","",ROW()-1)</f>
        <v/>
      </c>
      <c r="B127" s="31">
        <f>IFERROR(INDEX('Rekap Order'!$W$2:$W$501,MATCH(ROW()-1,'Rekap Order'!$X$2:$X$501,0)),"")</f>
        <v/>
      </c>
      <c r="C127" s="16">
        <f>IF($B127="","",SUMIF('Rekap Order'!$W$2:$W$501,$B127,'Rekap Order'!$G$2:$G$501))</f>
        <v/>
      </c>
      <c r="D127" s="16">
        <f>IF($B127="","",COUNTIF('Rekap Order'!$W$2:$W$501,$B127))</f>
        <v/>
      </c>
      <c r="E127" s="17">
        <f>IF($B127="","",INDEX('Rekap Order'!$H$2:$H$501,MATCH($B127,'Rekap Order'!$W$2:$W$501,0)))</f>
        <v/>
      </c>
      <c r="F127" s="17">
        <f>IF($B127="","",SUMPRODUCT(('Rekap Order'!$W$2:$W$501=$B127)*'Rekap Order'!$H$2:$H$501*'Rekap Order'!$G$2:$G$501))</f>
        <v/>
      </c>
      <c r="G127" s="16">
        <f>IF($B127="","",SUMIFS('Rekap Order'!$G$2:$G$501,'Rekap Order'!$W$2:$W$501,$B127,'Rekap Order'!$N$2:$N$501,"Sudah dibeli")+SUMIFS('Rekap Order'!$G$2:$G$501,'Rekap Order'!$W$2:$W$501,$B127,'Rekap Order'!$N$2:$N$501,"Dikirim"))</f>
        <v/>
      </c>
      <c r="H127" s="16">
        <f>IF($B127="","",SUMIFS('Rekap Order'!$G$2:$G$501,'Rekap Order'!$W$2:$W$501,$B127,'Rekap Order'!$N$2:$N$501,"Habis"))</f>
        <v/>
      </c>
      <c r="I127" s="16">
        <f>IF($B127="","",C127-G127-H127)</f>
        <v/>
      </c>
    </row>
    <row r="128">
      <c r="A128" s="31">
        <f>IF($B128="","",ROW()-1)</f>
        <v/>
      </c>
      <c r="B128" s="31">
        <f>IFERROR(INDEX('Rekap Order'!$W$2:$W$501,MATCH(ROW()-1,'Rekap Order'!$X$2:$X$501,0)),"")</f>
        <v/>
      </c>
      <c r="C128" s="16">
        <f>IF($B128="","",SUMIF('Rekap Order'!$W$2:$W$501,$B128,'Rekap Order'!$G$2:$G$501))</f>
        <v/>
      </c>
      <c r="D128" s="16">
        <f>IF($B128="","",COUNTIF('Rekap Order'!$W$2:$W$501,$B128))</f>
        <v/>
      </c>
      <c r="E128" s="17">
        <f>IF($B128="","",INDEX('Rekap Order'!$H$2:$H$501,MATCH($B128,'Rekap Order'!$W$2:$W$501,0)))</f>
        <v/>
      </c>
      <c r="F128" s="17">
        <f>IF($B128="","",SUMPRODUCT(('Rekap Order'!$W$2:$W$501=$B128)*'Rekap Order'!$H$2:$H$501*'Rekap Order'!$G$2:$G$501))</f>
        <v/>
      </c>
      <c r="G128" s="16">
        <f>IF($B128="","",SUMIFS('Rekap Order'!$G$2:$G$501,'Rekap Order'!$W$2:$W$501,$B128,'Rekap Order'!$N$2:$N$501,"Sudah dibeli")+SUMIFS('Rekap Order'!$G$2:$G$501,'Rekap Order'!$W$2:$W$501,$B128,'Rekap Order'!$N$2:$N$501,"Dikirim"))</f>
        <v/>
      </c>
      <c r="H128" s="16">
        <f>IF($B128="","",SUMIFS('Rekap Order'!$G$2:$G$501,'Rekap Order'!$W$2:$W$501,$B128,'Rekap Order'!$N$2:$N$501,"Habis"))</f>
        <v/>
      </c>
      <c r="I128" s="16">
        <f>IF($B128="","",C128-G128-H128)</f>
        <v/>
      </c>
    </row>
    <row r="129">
      <c r="A129" s="31">
        <f>IF($B129="","",ROW()-1)</f>
        <v/>
      </c>
      <c r="B129" s="31">
        <f>IFERROR(INDEX('Rekap Order'!$W$2:$W$501,MATCH(ROW()-1,'Rekap Order'!$X$2:$X$501,0)),"")</f>
        <v/>
      </c>
      <c r="C129" s="16">
        <f>IF($B129="","",SUMIF('Rekap Order'!$W$2:$W$501,$B129,'Rekap Order'!$G$2:$G$501))</f>
        <v/>
      </c>
      <c r="D129" s="16">
        <f>IF($B129="","",COUNTIF('Rekap Order'!$W$2:$W$501,$B129))</f>
        <v/>
      </c>
      <c r="E129" s="17">
        <f>IF($B129="","",INDEX('Rekap Order'!$H$2:$H$501,MATCH($B129,'Rekap Order'!$W$2:$W$501,0)))</f>
        <v/>
      </c>
      <c r="F129" s="17">
        <f>IF($B129="","",SUMPRODUCT(('Rekap Order'!$W$2:$W$501=$B129)*'Rekap Order'!$H$2:$H$501*'Rekap Order'!$G$2:$G$501))</f>
        <v/>
      </c>
      <c r="G129" s="16">
        <f>IF($B129="","",SUMIFS('Rekap Order'!$G$2:$G$501,'Rekap Order'!$W$2:$W$501,$B129,'Rekap Order'!$N$2:$N$501,"Sudah dibeli")+SUMIFS('Rekap Order'!$G$2:$G$501,'Rekap Order'!$W$2:$W$501,$B129,'Rekap Order'!$N$2:$N$501,"Dikirim"))</f>
        <v/>
      </c>
      <c r="H129" s="16">
        <f>IF($B129="","",SUMIFS('Rekap Order'!$G$2:$G$501,'Rekap Order'!$W$2:$W$501,$B129,'Rekap Order'!$N$2:$N$501,"Habis"))</f>
        <v/>
      </c>
      <c r="I129" s="16">
        <f>IF($B129="","",C129-G129-H129)</f>
        <v/>
      </c>
    </row>
    <row r="130">
      <c r="A130" s="31">
        <f>IF($B130="","",ROW()-1)</f>
        <v/>
      </c>
      <c r="B130" s="31">
        <f>IFERROR(INDEX('Rekap Order'!$W$2:$W$501,MATCH(ROW()-1,'Rekap Order'!$X$2:$X$501,0)),"")</f>
        <v/>
      </c>
      <c r="C130" s="16">
        <f>IF($B130="","",SUMIF('Rekap Order'!$W$2:$W$501,$B130,'Rekap Order'!$G$2:$G$501))</f>
        <v/>
      </c>
      <c r="D130" s="16">
        <f>IF($B130="","",COUNTIF('Rekap Order'!$W$2:$W$501,$B130))</f>
        <v/>
      </c>
      <c r="E130" s="17">
        <f>IF($B130="","",INDEX('Rekap Order'!$H$2:$H$501,MATCH($B130,'Rekap Order'!$W$2:$W$501,0)))</f>
        <v/>
      </c>
      <c r="F130" s="17">
        <f>IF($B130="","",SUMPRODUCT(('Rekap Order'!$W$2:$W$501=$B130)*'Rekap Order'!$H$2:$H$501*'Rekap Order'!$G$2:$G$501))</f>
        <v/>
      </c>
      <c r="G130" s="16">
        <f>IF($B130="","",SUMIFS('Rekap Order'!$G$2:$G$501,'Rekap Order'!$W$2:$W$501,$B130,'Rekap Order'!$N$2:$N$501,"Sudah dibeli")+SUMIFS('Rekap Order'!$G$2:$G$501,'Rekap Order'!$W$2:$W$501,$B130,'Rekap Order'!$N$2:$N$501,"Dikirim"))</f>
        <v/>
      </c>
      <c r="H130" s="16">
        <f>IF($B130="","",SUMIFS('Rekap Order'!$G$2:$G$501,'Rekap Order'!$W$2:$W$501,$B130,'Rekap Order'!$N$2:$N$501,"Habis"))</f>
        <v/>
      </c>
      <c r="I130" s="16">
        <f>IF($B130="","",C130-G130-H130)</f>
        <v/>
      </c>
    </row>
    <row r="131">
      <c r="A131" s="31">
        <f>IF($B131="","",ROW()-1)</f>
        <v/>
      </c>
      <c r="B131" s="31">
        <f>IFERROR(INDEX('Rekap Order'!$W$2:$W$501,MATCH(ROW()-1,'Rekap Order'!$X$2:$X$501,0)),"")</f>
        <v/>
      </c>
      <c r="C131" s="16">
        <f>IF($B131="","",SUMIF('Rekap Order'!$W$2:$W$501,$B131,'Rekap Order'!$G$2:$G$501))</f>
        <v/>
      </c>
      <c r="D131" s="16">
        <f>IF($B131="","",COUNTIF('Rekap Order'!$W$2:$W$501,$B131))</f>
        <v/>
      </c>
      <c r="E131" s="17">
        <f>IF($B131="","",INDEX('Rekap Order'!$H$2:$H$501,MATCH($B131,'Rekap Order'!$W$2:$W$501,0)))</f>
        <v/>
      </c>
      <c r="F131" s="17">
        <f>IF($B131="","",SUMPRODUCT(('Rekap Order'!$W$2:$W$501=$B131)*'Rekap Order'!$H$2:$H$501*'Rekap Order'!$G$2:$G$501))</f>
        <v/>
      </c>
      <c r="G131" s="16">
        <f>IF($B131="","",SUMIFS('Rekap Order'!$G$2:$G$501,'Rekap Order'!$W$2:$W$501,$B131,'Rekap Order'!$N$2:$N$501,"Sudah dibeli")+SUMIFS('Rekap Order'!$G$2:$G$501,'Rekap Order'!$W$2:$W$501,$B131,'Rekap Order'!$N$2:$N$501,"Dikirim"))</f>
        <v/>
      </c>
      <c r="H131" s="16">
        <f>IF($B131="","",SUMIFS('Rekap Order'!$G$2:$G$501,'Rekap Order'!$W$2:$W$501,$B131,'Rekap Order'!$N$2:$N$501,"Habis"))</f>
        <v/>
      </c>
      <c r="I131" s="16">
        <f>IF($B131="","",C131-G131-H131)</f>
        <v/>
      </c>
    </row>
    <row r="132">
      <c r="A132" s="31">
        <f>IF($B132="","",ROW()-1)</f>
        <v/>
      </c>
      <c r="B132" s="31">
        <f>IFERROR(INDEX('Rekap Order'!$W$2:$W$501,MATCH(ROW()-1,'Rekap Order'!$X$2:$X$501,0)),"")</f>
        <v/>
      </c>
      <c r="C132" s="16">
        <f>IF($B132="","",SUMIF('Rekap Order'!$W$2:$W$501,$B132,'Rekap Order'!$G$2:$G$501))</f>
        <v/>
      </c>
      <c r="D132" s="16">
        <f>IF($B132="","",COUNTIF('Rekap Order'!$W$2:$W$501,$B132))</f>
        <v/>
      </c>
      <c r="E132" s="17">
        <f>IF($B132="","",INDEX('Rekap Order'!$H$2:$H$501,MATCH($B132,'Rekap Order'!$W$2:$W$501,0)))</f>
        <v/>
      </c>
      <c r="F132" s="17">
        <f>IF($B132="","",SUMPRODUCT(('Rekap Order'!$W$2:$W$501=$B132)*'Rekap Order'!$H$2:$H$501*'Rekap Order'!$G$2:$G$501))</f>
        <v/>
      </c>
      <c r="G132" s="16">
        <f>IF($B132="","",SUMIFS('Rekap Order'!$G$2:$G$501,'Rekap Order'!$W$2:$W$501,$B132,'Rekap Order'!$N$2:$N$501,"Sudah dibeli")+SUMIFS('Rekap Order'!$G$2:$G$501,'Rekap Order'!$W$2:$W$501,$B132,'Rekap Order'!$N$2:$N$501,"Dikirim"))</f>
        <v/>
      </c>
      <c r="H132" s="16">
        <f>IF($B132="","",SUMIFS('Rekap Order'!$G$2:$G$501,'Rekap Order'!$W$2:$W$501,$B132,'Rekap Order'!$N$2:$N$501,"Habis"))</f>
        <v/>
      </c>
      <c r="I132" s="16">
        <f>IF($B132="","",C132-G132-H132)</f>
        <v/>
      </c>
    </row>
    <row r="133">
      <c r="A133" s="31">
        <f>IF($B133="","",ROW()-1)</f>
        <v/>
      </c>
      <c r="B133" s="31">
        <f>IFERROR(INDEX('Rekap Order'!$W$2:$W$501,MATCH(ROW()-1,'Rekap Order'!$X$2:$X$501,0)),"")</f>
        <v/>
      </c>
      <c r="C133" s="16">
        <f>IF($B133="","",SUMIF('Rekap Order'!$W$2:$W$501,$B133,'Rekap Order'!$G$2:$G$501))</f>
        <v/>
      </c>
      <c r="D133" s="16">
        <f>IF($B133="","",COUNTIF('Rekap Order'!$W$2:$W$501,$B133))</f>
        <v/>
      </c>
      <c r="E133" s="17">
        <f>IF($B133="","",INDEX('Rekap Order'!$H$2:$H$501,MATCH($B133,'Rekap Order'!$W$2:$W$501,0)))</f>
        <v/>
      </c>
      <c r="F133" s="17">
        <f>IF($B133="","",SUMPRODUCT(('Rekap Order'!$W$2:$W$501=$B133)*'Rekap Order'!$H$2:$H$501*'Rekap Order'!$G$2:$G$501))</f>
        <v/>
      </c>
      <c r="G133" s="16">
        <f>IF($B133="","",SUMIFS('Rekap Order'!$G$2:$G$501,'Rekap Order'!$W$2:$W$501,$B133,'Rekap Order'!$N$2:$N$501,"Sudah dibeli")+SUMIFS('Rekap Order'!$G$2:$G$501,'Rekap Order'!$W$2:$W$501,$B133,'Rekap Order'!$N$2:$N$501,"Dikirim"))</f>
        <v/>
      </c>
      <c r="H133" s="16">
        <f>IF($B133="","",SUMIFS('Rekap Order'!$G$2:$G$501,'Rekap Order'!$W$2:$W$501,$B133,'Rekap Order'!$N$2:$N$501,"Habis"))</f>
        <v/>
      </c>
      <c r="I133" s="16">
        <f>IF($B133="","",C133-G133-H133)</f>
        <v/>
      </c>
    </row>
    <row r="134">
      <c r="A134" s="31">
        <f>IF($B134="","",ROW()-1)</f>
        <v/>
      </c>
      <c r="B134" s="31">
        <f>IFERROR(INDEX('Rekap Order'!$W$2:$W$501,MATCH(ROW()-1,'Rekap Order'!$X$2:$X$501,0)),"")</f>
        <v/>
      </c>
      <c r="C134" s="16">
        <f>IF($B134="","",SUMIF('Rekap Order'!$W$2:$W$501,$B134,'Rekap Order'!$G$2:$G$501))</f>
        <v/>
      </c>
      <c r="D134" s="16">
        <f>IF($B134="","",COUNTIF('Rekap Order'!$W$2:$W$501,$B134))</f>
        <v/>
      </c>
      <c r="E134" s="17">
        <f>IF($B134="","",INDEX('Rekap Order'!$H$2:$H$501,MATCH($B134,'Rekap Order'!$W$2:$W$501,0)))</f>
        <v/>
      </c>
      <c r="F134" s="17">
        <f>IF($B134="","",SUMPRODUCT(('Rekap Order'!$W$2:$W$501=$B134)*'Rekap Order'!$H$2:$H$501*'Rekap Order'!$G$2:$G$501))</f>
        <v/>
      </c>
      <c r="G134" s="16">
        <f>IF($B134="","",SUMIFS('Rekap Order'!$G$2:$G$501,'Rekap Order'!$W$2:$W$501,$B134,'Rekap Order'!$N$2:$N$501,"Sudah dibeli")+SUMIFS('Rekap Order'!$G$2:$G$501,'Rekap Order'!$W$2:$W$501,$B134,'Rekap Order'!$N$2:$N$501,"Dikirim"))</f>
        <v/>
      </c>
      <c r="H134" s="16">
        <f>IF($B134="","",SUMIFS('Rekap Order'!$G$2:$G$501,'Rekap Order'!$W$2:$W$501,$B134,'Rekap Order'!$N$2:$N$501,"Habis"))</f>
        <v/>
      </c>
      <c r="I134" s="16">
        <f>IF($B134="","",C134-G134-H134)</f>
        <v/>
      </c>
    </row>
    <row r="135">
      <c r="A135" s="31">
        <f>IF($B135="","",ROW()-1)</f>
        <v/>
      </c>
      <c r="B135" s="31">
        <f>IFERROR(INDEX('Rekap Order'!$W$2:$W$501,MATCH(ROW()-1,'Rekap Order'!$X$2:$X$501,0)),"")</f>
        <v/>
      </c>
      <c r="C135" s="16">
        <f>IF($B135="","",SUMIF('Rekap Order'!$W$2:$W$501,$B135,'Rekap Order'!$G$2:$G$501))</f>
        <v/>
      </c>
      <c r="D135" s="16">
        <f>IF($B135="","",COUNTIF('Rekap Order'!$W$2:$W$501,$B135))</f>
        <v/>
      </c>
      <c r="E135" s="17">
        <f>IF($B135="","",INDEX('Rekap Order'!$H$2:$H$501,MATCH($B135,'Rekap Order'!$W$2:$W$501,0)))</f>
        <v/>
      </c>
      <c r="F135" s="17">
        <f>IF($B135="","",SUMPRODUCT(('Rekap Order'!$W$2:$W$501=$B135)*'Rekap Order'!$H$2:$H$501*'Rekap Order'!$G$2:$G$501))</f>
        <v/>
      </c>
      <c r="G135" s="16">
        <f>IF($B135="","",SUMIFS('Rekap Order'!$G$2:$G$501,'Rekap Order'!$W$2:$W$501,$B135,'Rekap Order'!$N$2:$N$501,"Sudah dibeli")+SUMIFS('Rekap Order'!$G$2:$G$501,'Rekap Order'!$W$2:$W$501,$B135,'Rekap Order'!$N$2:$N$501,"Dikirim"))</f>
        <v/>
      </c>
      <c r="H135" s="16">
        <f>IF($B135="","",SUMIFS('Rekap Order'!$G$2:$G$501,'Rekap Order'!$W$2:$W$501,$B135,'Rekap Order'!$N$2:$N$501,"Habis"))</f>
        <v/>
      </c>
      <c r="I135" s="16">
        <f>IF($B135="","",C135-G135-H135)</f>
        <v/>
      </c>
    </row>
    <row r="136">
      <c r="A136" s="31">
        <f>IF($B136="","",ROW()-1)</f>
        <v/>
      </c>
      <c r="B136" s="31">
        <f>IFERROR(INDEX('Rekap Order'!$W$2:$W$501,MATCH(ROW()-1,'Rekap Order'!$X$2:$X$501,0)),"")</f>
        <v/>
      </c>
      <c r="C136" s="16">
        <f>IF($B136="","",SUMIF('Rekap Order'!$W$2:$W$501,$B136,'Rekap Order'!$G$2:$G$501))</f>
        <v/>
      </c>
      <c r="D136" s="16">
        <f>IF($B136="","",COUNTIF('Rekap Order'!$W$2:$W$501,$B136))</f>
        <v/>
      </c>
      <c r="E136" s="17">
        <f>IF($B136="","",INDEX('Rekap Order'!$H$2:$H$501,MATCH($B136,'Rekap Order'!$W$2:$W$501,0)))</f>
        <v/>
      </c>
      <c r="F136" s="17">
        <f>IF($B136="","",SUMPRODUCT(('Rekap Order'!$W$2:$W$501=$B136)*'Rekap Order'!$H$2:$H$501*'Rekap Order'!$G$2:$G$501))</f>
        <v/>
      </c>
      <c r="G136" s="16">
        <f>IF($B136="","",SUMIFS('Rekap Order'!$G$2:$G$501,'Rekap Order'!$W$2:$W$501,$B136,'Rekap Order'!$N$2:$N$501,"Sudah dibeli")+SUMIFS('Rekap Order'!$G$2:$G$501,'Rekap Order'!$W$2:$W$501,$B136,'Rekap Order'!$N$2:$N$501,"Dikirim"))</f>
        <v/>
      </c>
      <c r="H136" s="16">
        <f>IF($B136="","",SUMIFS('Rekap Order'!$G$2:$G$501,'Rekap Order'!$W$2:$W$501,$B136,'Rekap Order'!$N$2:$N$501,"Habis"))</f>
        <v/>
      </c>
      <c r="I136" s="16">
        <f>IF($B136="","",C136-G136-H136)</f>
        <v/>
      </c>
    </row>
    <row r="137">
      <c r="A137" s="31">
        <f>IF($B137="","",ROW()-1)</f>
        <v/>
      </c>
      <c r="B137" s="31">
        <f>IFERROR(INDEX('Rekap Order'!$W$2:$W$501,MATCH(ROW()-1,'Rekap Order'!$X$2:$X$501,0)),"")</f>
        <v/>
      </c>
      <c r="C137" s="16">
        <f>IF($B137="","",SUMIF('Rekap Order'!$W$2:$W$501,$B137,'Rekap Order'!$G$2:$G$501))</f>
        <v/>
      </c>
      <c r="D137" s="16">
        <f>IF($B137="","",COUNTIF('Rekap Order'!$W$2:$W$501,$B137))</f>
        <v/>
      </c>
      <c r="E137" s="17">
        <f>IF($B137="","",INDEX('Rekap Order'!$H$2:$H$501,MATCH($B137,'Rekap Order'!$W$2:$W$501,0)))</f>
        <v/>
      </c>
      <c r="F137" s="17">
        <f>IF($B137="","",SUMPRODUCT(('Rekap Order'!$W$2:$W$501=$B137)*'Rekap Order'!$H$2:$H$501*'Rekap Order'!$G$2:$G$501))</f>
        <v/>
      </c>
      <c r="G137" s="16">
        <f>IF($B137="","",SUMIFS('Rekap Order'!$G$2:$G$501,'Rekap Order'!$W$2:$W$501,$B137,'Rekap Order'!$N$2:$N$501,"Sudah dibeli")+SUMIFS('Rekap Order'!$G$2:$G$501,'Rekap Order'!$W$2:$W$501,$B137,'Rekap Order'!$N$2:$N$501,"Dikirim"))</f>
        <v/>
      </c>
      <c r="H137" s="16">
        <f>IF($B137="","",SUMIFS('Rekap Order'!$G$2:$G$501,'Rekap Order'!$W$2:$W$501,$B137,'Rekap Order'!$N$2:$N$501,"Habis"))</f>
        <v/>
      </c>
      <c r="I137" s="16">
        <f>IF($B137="","",C137-G137-H137)</f>
        <v/>
      </c>
    </row>
    <row r="138">
      <c r="A138" s="31">
        <f>IF($B138="","",ROW()-1)</f>
        <v/>
      </c>
      <c r="B138" s="31">
        <f>IFERROR(INDEX('Rekap Order'!$W$2:$W$501,MATCH(ROW()-1,'Rekap Order'!$X$2:$X$501,0)),"")</f>
        <v/>
      </c>
      <c r="C138" s="16">
        <f>IF($B138="","",SUMIF('Rekap Order'!$W$2:$W$501,$B138,'Rekap Order'!$G$2:$G$501))</f>
        <v/>
      </c>
      <c r="D138" s="16">
        <f>IF($B138="","",COUNTIF('Rekap Order'!$W$2:$W$501,$B138))</f>
        <v/>
      </c>
      <c r="E138" s="17">
        <f>IF($B138="","",INDEX('Rekap Order'!$H$2:$H$501,MATCH($B138,'Rekap Order'!$W$2:$W$501,0)))</f>
        <v/>
      </c>
      <c r="F138" s="17">
        <f>IF($B138="","",SUMPRODUCT(('Rekap Order'!$W$2:$W$501=$B138)*'Rekap Order'!$H$2:$H$501*'Rekap Order'!$G$2:$G$501))</f>
        <v/>
      </c>
      <c r="G138" s="16">
        <f>IF($B138="","",SUMIFS('Rekap Order'!$G$2:$G$501,'Rekap Order'!$W$2:$W$501,$B138,'Rekap Order'!$N$2:$N$501,"Sudah dibeli")+SUMIFS('Rekap Order'!$G$2:$G$501,'Rekap Order'!$W$2:$W$501,$B138,'Rekap Order'!$N$2:$N$501,"Dikirim"))</f>
        <v/>
      </c>
      <c r="H138" s="16">
        <f>IF($B138="","",SUMIFS('Rekap Order'!$G$2:$G$501,'Rekap Order'!$W$2:$W$501,$B138,'Rekap Order'!$N$2:$N$501,"Habis"))</f>
        <v/>
      </c>
      <c r="I138" s="16">
        <f>IF($B138="","",C138-G138-H138)</f>
        <v/>
      </c>
    </row>
    <row r="139">
      <c r="A139" s="31">
        <f>IF($B139="","",ROW()-1)</f>
        <v/>
      </c>
      <c r="B139" s="31">
        <f>IFERROR(INDEX('Rekap Order'!$W$2:$W$501,MATCH(ROW()-1,'Rekap Order'!$X$2:$X$501,0)),"")</f>
        <v/>
      </c>
      <c r="C139" s="16">
        <f>IF($B139="","",SUMIF('Rekap Order'!$W$2:$W$501,$B139,'Rekap Order'!$G$2:$G$501))</f>
        <v/>
      </c>
      <c r="D139" s="16">
        <f>IF($B139="","",COUNTIF('Rekap Order'!$W$2:$W$501,$B139))</f>
        <v/>
      </c>
      <c r="E139" s="17">
        <f>IF($B139="","",INDEX('Rekap Order'!$H$2:$H$501,MATCH($B139,'Rekap Order'!$W$2:$W$501,0)))</f>
        <v/>
      </c>
      <c r="F139" s="17">
        <f>IF($B139="","",SUMPRODUCT(('Rekap Order'!$W$2:$W$501=$B139)*'Rekap Order'!$H$2:$H$501*'Rekap Order'!$G$2:$G$501))</f>
        <v/>
      </c>
      <c r="G139" s="16">
        <f>IF($B139="","",SUMIFS('Rekap Order'!$G$2:$G$501,'Rekap Order'!$W$2:$W$501,$B139,'Rekap Order'!$N$2:$N$501,"Sudah dibeli")+SUMIFS('Rekap Order'!$G$2:$G$501,'Rekap Order'!$W$2:$W$501,$B139,'Rekap Order'!$N$2:$N$501,"Dikirim"))</f>
        <v/>
      </c>
      <c r="H139" s="16">
        <f>IF($B139="","",SUMIFS('Rekap Order'!$G$2:$G$501,'Rekap Order'!$W$2:$W$501,$B139,'Rekap Order'!$N$2:$N$501,"Habis"))</f>
        <v/>
      </c>
      <c r="I139" s="16">
        <f>IF($B139="","",C139-G139-H139)</f>
        <v/>
      </c>
    </row>
    <row r="140">
      <c r="A140" s="31">
        <f>IF($B140="","",ROW()-1)</f>
        <v/>
      </c>
      <c r="B140" s="31">
        <f>IFERROR(INDEX('Rekap Order'!$W$2:$W$501,MATCH(ROW()-1,'Rekap Order'!$X$2:$X$501,0)),"")</f>
        <v/>
      </c>
      <c r="C140" s="16">
        <f>IF($B140="","",SUMIF('Rekap Order'!$W$2:$W$501,$B140,'Rekap Order'!$G$2:$G$501))</f>
        <v/>
      </c>
      <c r="D140" s="16">
        <f>IF($B140="","",COUNTIF('Rekap Order'!$W$2:$W$501,$B140))</f>
        <v/>
      </c>
      <c r="E140" s="17">
        <f>IF($B140="","",INDEX('Rekap Order'!$H$2:$H$501,MATCH($B140,'Rekap Order'!$W$2:$W$501,0)))</f>
        <v/>
      </c>
      <c r="F140" s="17">
        <f>IF($B140="","",SUMPRODUCT(('Rekap Order'!$W$2:$W$501=$B140)*'Rekap Order'!$H$2:$H$501*'Rekap Order'!$G$2:$G$501))</f>
        <v/>
      </c>
      <c r="G140" s="16">
        <f>IF($B140="","",SUMIFS('Rekap Order'!$G$2:$G$501,'Rekap Order'!$W$2:$W$501,$B140,'Rekap Order'!$N$2:$N$501,"Sudah dibeli")+SUMIFS('Rekap Order'!$G$2:$G$501,'Rekap Order'!$W$2:$W$501,$B140,'Rekap Order'!$N$2:$N$501,"Dikirim"))</f>
        <v/>
      </c>
      <c r="H140" s="16">
        <f>IF($B140="","",SUMIFS('Rekap Order'!$G$2:$G$501,'Rekap Order'!$W$2:$W$501,$B140,'Rekap Order'!$N$2:$N$501,"Habis"))</f>
        <v/>
      </c>
      <c r="I140" s="16">
        <f>IF($B140="","",C140-G140-H140)</f>
        <v/>
      </c>
    </row>
    <row r="141">
      <c r="A141" s="31">
        <f>IF($B141="","",ROW()-1)</f>
        <v/>
      </c>
      <c r="B141" s="31">
        <f>IFERROR(INDEX('Rekap Order'!$W$2:$W$501,MATCH(ROW()-1,'Rekap Order'!$X$2:$X$501,0)),"")</f>
        <v/>
      </c>
      <c r="C141" s="16">
        <f>IF($B141="","",SUMIF('Rekap Order'!$W$2:$W$501,$B141,'Rekap Order'!$G$2:$G$501))</f>
        <v/>
      </c>
      <c r="D141" s="16">
        <f>IF($B141="","",COUNTIF('Rekap Order'!$W$2:$W$501,$B141))</f>
        <v/>
      </c>
      <c r="E141" s="17">
        <f>IF($B141="","",INDEX('Rekap Order'!$H$2:$H$501,MATCH($B141,'Rekap Order'!$W$2:$W$501,0)))</f>
        <v/>
      </c>
      <c r="F141" s="17">
        <f>IF($B141="","",SUMPRODUCT(('Rekap Order'!$W$2:$W$501=$B141)*'Rekap Order'!$H$2:$H$501*'Rekap Order'!$G$2:$G$501))</f>
        <v/>
      </c>
      <c r="G141" s="16">
        <f>IF($B141="","",SUMIFS('Rekap Order'!$G$2:$G$501,'Rekap Order'!$W$2:$W$501,$B141,'Rekap Order'!$N$2:$N$501,"Sudah dibeli")+SUMIFS('Rekap Order'!$G$2:$G$501,'Rekap Order'!$W$2:$W$501,$B141,'Rekap Order'!$N$2:$N$501,"Dikirim"))</f>
        <v/>
      </c>
      <c r="H141" s="16">
        <f>IF($B141="","",SUMIFS('Rekap Order'!$G$2:$G$501,'Rekap Order'!$W$2:$W$501,$B141,'Rekap Order'!$N$2:$N$501,"Habis"))</f>
        <v/>
      </c>
      <c r="I141" s="16">
        <f>IF($B141="","",C141-G141-H141)</f>
        <v/>
      </c>
    </row>
    <row r="142">
      <c r="A142" s="31">
        <f>IF($B142="","",ROW()-1)</f>
        <v/>
      </c>
      <c r="B142" s="31">
        <f>IFERROR(INDEX('Rekap Order'!$W$2:$W$501,MATCH(ROW()-1,'Rekap Order'!$X$2:$X$501,0)),"")</f>
        <v/>
      </c>
      <c r="C142" s="16">
        <f>IF($B142="","",SUMIF('Rekap Order'!$W$2:$W$501,$B142,'Rekap Order'!$G$2:$G$501))</f>
        <v/>
      </c>
      <c r="D142" s="16">
        <f>IF($B142="","",COUNTIF('Rekap Order'!$W$2:$W$501,$B142))</f>
        <v/>
      </c>
      <c r="E142" s="17">
        <f>IF($B142="","",INDEX('Rekap Order'!$H$2:$H$501,MATCH($B142,'Rekap Order'!$W$2:$W$501,0)))</f>
        <v/>
      </c>
      <c r="F142" s="17">
        <f>IF($B142="","",SUMPRODUCT(('Rekap Order'!$W$2:$W$501=$B142)*'Rekap Order'!$H$2:$H$501*'Rekap Order'!$G$2:$G$501))</f>
        <v/>
      </c>
      <c r="G142" s="16">
        <f>IF($B142="","",SUMIFS('Rekap Order'!$G$2:$G$501,'Rekap Order'!$W$2:$W$501,$B142,'Rekap Order'!$N$2:$N$501,"Sudah dibeli")+SUMIFS('Rekap Order'!$G$2:$G$501,'Rekap Order'!$W$2:$W$501,$B142,'Rekap Order'!$N$2:$N$501,"Dikirim"))</f>
        <v/>
      </c>
      <c r="H142" s="16">
        <f>IF($B142="","",SUMIFS('Rekap Order'!$G$2:$G$501,'Rekap Order'!$W$2:$W$501,$B142,'Rekap Order'!$N$2:$N$501,"Habis"))</f>
        <v/>
      </c>
      <c r="I142" s="16">
        <f>IF($B142="","",C142-G142-H142)</f>
        <v/>
      </c>
    </row>
    <row r="143">
      <c r="A143" s="31">
        <f>IF($B143="","",ROW()-1)</f>
        <v/>
      </c>
      <c r="B143" s="31">
        <f>IFERROR(INDEX('Rekap Order'!$W$2:$W$501,MATCH(ROW()-1,'Rekap Order'!$X$2:$X$501,0)),"")</f>
        <v/>
      </c>
      <c r="C143" s="16">
        <f>IF($B143="","",SUMIF('Rekap Order'!$W$2:$W$501,$B143,'Rekap Order'!$G$2:$G$501))</f>
        <v/>
      </c>
      <c r="D143" s="16">
        <f>IF($B143="","",COUNTIF('Rekap Order'!$W$2:$W$501,$B143))</f>
        <v/>
      </c>
      <c r="E143" s="17">
        <f>IF($B143="","",INDEX('Rekap Order'!$H$2:$H$501,MATCH($B143,'Rekap Order'!$W$2:$W$501,0)))</f>
        <v/>
      </c>
      <c r="F143" s="17">
        <f>IF($B143="","",SUMPRODUCT(('Rekap Order'!$W$2:$W$501=$B143)*'Rekap Order'!$H$2:$H$501*'Rekap Order'!$G$2:$G$501))</f>
        <v/>
      </c>
      <c r="G143" s="16">
        <f>IF($B143="","",SUMIFS('Rekap Order'!$G$2:$G$501,'Rekap Order'!$W$2:$W$501,$B143,'Rekap Order'!$N$2:$N$501,"Sudah dibeli")+SUMIFS('Rekap Order'!$G$2:$G$501,'Rekap Order'!$W$2:$W$501,$B143,'Rekap Order'!$N$2:$N$501,"Dikirim"))</f>
        <v/>
      </c>
      <c r="H143" s="16">
        <f>IF($B143="","",SUMIFS('Rekap Order'!$G$2:$G$501,'Rekap Order'!$W$2:$W$501,$B143,'Rekap Order'!$N$2:$N$501,"Habis"))</f>
        <v/>
      </c>
      <c r="I143" s="16">
        <f>IF($B143="","",C143-G143-H143)</f>
        <v/>
      </c>
    </row>
    <row r="144">
      <c r="A144" s="31">
        <f>IF($B144="","",ROW()-1)</f>
        <v/>
      </c>
      <c r="B144" s="31">
        <f>IFERROR(INDEX('Rekap Order'!$W$2:$W$501,MATCH(ROW()-1,'Rekap Order'!$X$2:$X$501,0)),"")</f>
        <v/>
      </c>
      <c r="C144" s="16">
        <f>IF($B144="","",SUMIF('Rekap Order'!$W$2:$W$501,$B144,'Rekap Order'!$G$2:$G$501))</f>
        <v/>
      </c>
      <c r="D144" s="16">
        <f>IF($B144="","",COUNTIF('Rekap Order'!$W$2:$W$501,$B144))</f>
        <v/>
      </c>
      <c r="E144" s="17">
        <f>IF($B144="","",INDEX('Rekap Order'!$H$2:$H$501,MATCH($B144,'Rekap Order'!$W$2:$W$501,0)))</f>
        <v/>
      </c>
      <c r="F144" s="17">
        <f>IF($B144="","",SUMPRODUCT(('Rekap Order'!$W$2:$W$501=$B144)*'Rekap Order'!$H$2:$H$501*'Rekap Order'!$G$2:$G$501))</f>
        <v/>
      </c>
      <c r="G144" s="16">
        <f>IF($B144="","",SUMIFS('Rekap Order'!$G$2:$G$501,'Rekap Order'!$W$2:$W$501,$B144,'Rekap Order'!$N$2:$N$501,"Sudah dibeli")+SUMIFS('Rekap Order'!$G$2:$G$501,'Rekap Order'!$W$2:$W$501,$B144,'Rekap Order'!$N$2:$N$501,"Dikirim"))</f>
        <v/>
      </c>
      <c r="H144" s="16">
        <f>IF($B144="","",SUMIFS('Rekap Order'!$G$2:$G$501,'Rekap Order'!$W$2:$W$501,$B144,'Rekap Order'!$N$2:$N$501,"Habis"))</f>
        <v/>
      </c>
      <c r="I144" s="16">
        <f>IF($B144="","",C144-G144-H144)</f>
        <v/>
      </c>
    </row>
    <row r="145">
      <c r="A145" s="31">
        <f>IF($B145="","",ROW()-1)</f>
        <v/>
      </c>
      <c r="B145" s="31">
        <f>IFERROR(INDEX('Rekap Order'!$W$2:$W$501,MATCH(ROW()-1,'Rekap Order'!$X$2:$X$501,0)),"")</f>
        <v/>
      </c>
      <c r="C145" s="16">
        <f>IF($B145="","",SUMIF('Rekap Order'!$W$2:$W$501,$B145,'Rekap Order'!$G$2:$G$501))</f>
        <v/>
      </c>
      <c r="D145" s="16">
        <f>IF($B145="","",COUNTIF('Rekap Order'!$W$2:$W$501,$B145))</f>
        <v/>
      </c>
      <c r="E145" s="17">
        <f>IF($B145="","",INDEX('Rekap Order'!$H$2:$H$501,MATCH($B145,'Rekap Order'!$W$2:$W$501,0)))</f>
        <v/>
      </c>
      <c r="F145" s="17">
        <f>IF($B145="","",SUMPRODUCT(('Rekap Order'!$W$2:$W$501=$B145)*'Rekap Order'!$H$2:$H$501*'Rekap Order'!$G$2:$G$501))</f>
        <v/>
      </c>
      <c r="G145" s="16">
        <f>IF($B145="","",SUMIFS('Rekap Order'!$G$2:$G$501,'Rekap Order'!$W$2:$W$501,$B145,'Rekap Order'!$N$2:$N$501,"Sudah dibeli")+SUMIFS('Rekap Order'!$G$2:$G$501,'Rekap Order'!$W$2:$W$501,$B145,'Rekap Order'!$N$2:$N$501,"Dikirim"))</f>
        <v/>
      </c>
      <c r="H145" s="16">
        <f>IF($B145="","",SUMIFS('Rekap Order'!$G$2:$G$501,'Rekap Order'!$W$2:$W$501,$B145,'Rekap Order'!$N$2:$N$501,"Habis"))</f>
        <v/>
      </c>
      <c r="I145" s="16">
        <f>IF($B145="","",C145-G145-H145)</f>
        <v/>
      </c>
    </row>
    <row r="146">
      <c r="A146" s="31">
        <f>IF($B146="","",ROW()-1)</f>
        <v/>
      </c>
      <c r="B146" s="31">
        <f>IFERROR(INDEX('Rekap Order'!$W$2:$W$501,MATCH(ROW()-1,'Rekap Order'!$X$2:$X$501,0)),"")</f>
        <v/>
      </c>
      <c r="C146" s="16">
        <f>IF($B146="","",SUMIF('Rekap Order'!$W$2:$W$501,$B146,'Rekap Order'!$G$2:$G$501))</f>
        <v/>
      </c>
      <c r="D146" s="16">
        <f>IF($B146="","",COUNTIF('Rekap Order'!$W$2:$W$501,$B146))</f>
        <v/>
      </c>
      <c r="E146" s="17">
        <f>IF($B146="","",INDEX('Rekap Order'!$H$2:$H$501,MATCH($B146,'Rekap Order'!$W$2:$W$501,0)))</f>
        <v/>
      </c>
      <c r="F146" s="17">
        <f>IF($B146="","",SUMPRODUCT(('Rekap Order'!$W$2:$W$501=$B146)*'Rekap Order'!$H$2:$H$501*'Rekap Order'!$G$2:$G$501))</f>
        <v/>
      </c>
      <c r="G146" s="16">
        <f>IF($B146="","",SUMIFS('Rekap Order'!$G$2:$G$501,'Rekap Order'!$W$2:$W$501,$B146,'Rekap Order'!$N$2:$N$501,"Sudah dibeli")+SUMIFS('Rekap Order'!$G$2:$G$501,'Rekap Order'!$W$2:$W$501,$B146,'Rekap Order'!$N$2:$N$501,"Dikirim"))</f>
        <v/>
      </c>
      <c r="H146" s="16">
        <f>IF($B146="","",SUMIFS('Rekap Order'!$G$2:$G$501,'Rekap Order'!$W$2:$W$501,$B146,'Rekap Order'!$N$2:$N$501,"Habis"))</f>
        <v/>
      </c>
      <c r="I146" s="16">
        <f>IF($B146="","",C146-G146-H146)</f>
        <v/>
      </c>
    </row>
    <row r="147">
      <c r="A147" s="31">
        <f>IF($B147="","",ROW()-1)</f>
        <v/>
      </c>
      <c r="B147" s="31">
        <f>IFERROR(INDEX('Rekap Order'!$W$2:$W$501,MATCH(ROW()-1,'Rekap Order'!$X$2:$X$501,0)),"")</f>
        <v/>
      </c>
      <c r="C147" s="16">
        <f>IF($B147="","",SUMIF('Rekap Order'!$W$2:$W$501,$B147,'Rekap Order'!$G$2:$G$501))</f>
        <v/>
      </c>
      <c r="D147" s="16">
        <f>IF($B147="","",COUNTIF('Rekap Order'!$W$2:$W$501,$B147))</f>
        <v/>
      </c>
      <c r="E147" s="17">
        <f>IF($B147="","",INDEX('Rekap Order'!$H$2:$H$501,MATCH($B147,'Rekap Order'!$W$2:$W$501,0)))</f>
        <v/>
      </c>
      <c r="F147" s="17">
        <f>IF($B147="","",SUMPRODUCT(('Rekap Order'!$W$2:$W$501=$B147)*'Rekap Order'!$H$2:$H$501*'Rekap Order'!$G$2:$G$501))</f>
        <v/>
      </c>
      <c r="G147" s="16">
        <f>IF($B147="","",SUMIFS('Rekap Order'!$G$2:$G$501,'Rekap Order'!$W$2:$W$501,$B147,'Rekap Order'!$N$2:$N$501,"Sudah dibeli")+SUMIFS('Rekap Order'!$G$2:$G$501,'Rekap Order'!$W$2:$W$501,$B147,'Rekap Order'!$N$2:$N$501,"Dikirim"))</f>
        <v/>
      </c>
      <c r="H147" s="16">
        <f>IF($B147="","",SUMIFS('Rekap Order'!$G$2:$G$501,'Rekap Order'!$W$2:$W$501,$B147,'Rekap Order'!$N$2:$N$501,"Habis"))</f>
        <v/>
      </c>
      <c r="I147" s="16">
        <f>IF($B147="","",C147-G147-H147)</f>
        <v/>
      </c>
    </row>
    <row r="148">
      <c r="A148" s="31">
        <f>IF($B148="","",ROW()-1)</f>
        <v/>
      </c>
      <c r="B148" s="31">
        <f>IFERROR(INDEX('Rekap Order'!$W$2:$W$501,MATCH(ROW()-1,'Rekap Order'!$X$2:$X$501,0)),"")</f>
        <v/>
      </c>
      <c r="C148" s="16">
        <f>IF($B148="","",SUMIF('Rekap Order'!$W$2:$W$501,$B148,'Rekap Order'!$G$2:$G$501))</f>
        <v/>
      </c>
      <c r="D148" s="16">
        <f>IF($B148="","",COUNTIF('Rekap Order'!$W$2:$W$501,$B148))</f>
        <v/>
      </c>
      <c r="E148" s="17">
        <f>IF($B148="","",INDEX('Rekap Order'!$H$2:$H$501,MATCH($B148,'Rekap Order'!$W$2:$W$501,0)))</f>
        <v/>
      </c>
      <c r="F148" s="17">
        <f>IF($B148="","",SUMPRODUCT(('Rekap Order'!$W$2:$W$501=$B148)*'Rekap Order'!$H$2:$H$501*'Rekap Order'!$G$2:$G$501))</f>
        <v/>
      </c>
      <c r="G148" s="16">
        <f>IF($B148="","",SUMIFS('Rekap Order'!$G$2:$G$501,'Rekap Order'!$W$2:$W$501,$B148,'Rekap Order'!$N$2:$N$501,"Sudah dibeli")+SUMIFS('Rekap Order'!$G$2:$G$501,'Rekap Order'!$W$2:$W$501,$B148,'Rekap Order'!$N$2:$N$501,"Dikirim"))</f>
        <v/>
      </c>
      <c r="H148" s="16">
        <f>IF($B148="","",SUMIFS('Rekap Order'!$G$2:$G$501,'Rekap Order'!$W$2:$W$501,$B148,'Rekap Order'!$N$2:$N$501,"Habis"))</f>
        <v/>
      </c>
      <c r="I148" s="16">
        <f>IF($B148="","",C148-G148-H148)</f>
        <v/>
      </c>
    </row>
    <row r="149">
      <c r="A149" s="31">
        <f>IF($B149="","",ROW()-1)</f>
        <v/>
      </c>
      <c r="B149" s="31">
        <f>IFERROR(INDEX('Rekap Order'!$W$2:$W$501,MATCH(ROW()-1,'Rekap Order'!$X$2:$X$501,0)),"")</f>
        <v/>
      </c>
      <c r="C149" s="16">
        <f>IF($B149="","",SUMIF('Rekap Order'!$W$2:$W$501,$B149,'Rekap Order'!$G$2:$G$501))</f>
        <v/>
      </c>
      <c r="D149" s="16">
        <f>IF($B149="","",COUNTIF('Rekap Order'!$W$2:$W$501,$B149))</f>
        <v/>
      </c>
      <c r="E149" s="17">
        <f>IF($B149="","",INDEX('Rekap Order'!$H$2:$H$501,MATCH($B149,'Rekap Order'!$W$2:$W$501,0)))</f>
        <v/>
      </c>
      <c r="F149" s="17">
        <f>IF($B149="","",SUMPRODUCT(('Rekap Order'!$W$2:$W$501=$B149)*'Rekap Order'!$H$2:$H$501*'Rekap Order'!$G$2:$G$501))</f>
        <v/>
      </c>
      <c r="G149" s="16">
        <f>IF($B149="","",SUMIFS('Rekap Order'!$G$2:$G$501,'Rekap Order'!$W$2:$W$501,$B149,'Rekap Order'!$N$2:$N$501,"Sudah dibeli")+SUMIFS('Rekap Order'!$G$2:$G$501,'Rekap Order'!$W$2:$W$501,$B149,'Rekap Order'!$N$2:$N$501,"Dikirim"))</f>
        <v/>
      </c>
      <c r="H149" s="16">
        <f>IF($B149="","",SUMIFS('Rekap Order'!$G$2:$G$501,'Rekap Order'!$W$2:$W$501,$B149,'Rekap Order'!$N$2:$N$501,"Habis"))</f>
        <v/>
      </c>
      <c r="I149" s="16">
        <f>IF($B149="","",C149-G149-H149)</f>
        <v/>
      </c>
    </row>
    <row r="150">
      <c r="A150" s="31">
        <f>IF($B150="","",ROW()-1)</f>
        <v/>
      </c>
      <c r="B150" s="31">
        <f>IFERROR(INDEX('Rekap Order'!$W$2:$W$501,MATCH(ROW()-1,'Rekap Order'!$X$2:$X$501,0)),"")</f>
        <v/>
      </c>
      <c r="C150" s="16">
        <f>IF($B150="","",SUMIF('Rekap Order'!$W$2:$W$501,$B150,'Rekap Order'!$G$2:$G$501))</f>
        <v/>
      </c>
      <c r="D150" s="16">
        <f>IF($B150="","",COUNTIF('Rekap Order'!$W$2:$W$501,$B150))</f>
        <v/>
      </c>
      <c r="E150" s="17">
        <f>IF($B150="","",INDEX('Rekap Order'!$H$2:$H$501,MATCH($B150,'Rekap Order'!$W$2:$W$501,0)))</f>
        <v/>
      </c>
      <c r="F150" s="17">
        <f>IF($B150="","",SUMPRODUCT(('Rekap Order'!$W$2:$W$501=$B150)*'Rekap Order'!$H$2:$H$501*'Rekap Order'!$G$2:$G$501))</f>
        <v/>
      </c>
      <c r="G150" s="16">
        <f>IF($B150="","",SUMIFS('Rekap Order'!$G$2:$G$501,'Rekap Order'!$W$2:$W$501,$B150,'Rekap Order'!$N$2:$N$501,"Sudah dibeli")+SUMIFS('Rekap Order'!$G$2:$G$501,'Rekap Order'!$W$2:$W$501,$B150,'Rekap Order'!$N$2:$N$501,"Dikirim"))</f>
        <v/>
      </c>
      <c r="H150" s="16">
        <f>IF($B150="","",SUMIFS('Rekap Order'!$G$2:$G$501,'Rekap Order'!$W$2:$W$501,$B150,'Rekap Order'!$N$2:$N$501,"Habis"))</f>
        <v/>
      </c>
      <c r="I150" s="16">
        <f>IF($B150="","",C150-G150-H150)</f>
        <v/>
      </c>
    </row>
    <row r="151">
      <c r="A151" s="31">
        <f>IF($B151="","",ROW()-1)</f>
        <v/>
      </c>
      <c r="B151" s="31">
        <f>IFERROR(INDEX('Rekap Order'!$W$2:$W$501,MATCH(ROW()-1,'Rekap Order'!$X$2:$X$501,0)),"")</f>
        <v/>
      </c>
      <c r="C151" s="16">
        <f>IF($B151="","",SUMIF('Rekap Order'!$W$2:$W$501,$B151,'Rekap Order'!$G$2:$G$501))</f>
        <v/>
      </c>
      <c r="D151" s="16">
        <f>IF($B151="","",COUNTIF('Rekap Order'!$W$2:$W$501,$B151))</f>
        <v/>
      </c>
      <c r="E151" s="17">
        <f>IF($B151="","",INDEX('Rekap Order'!$H$2:$H$501,MATCH($B151,'Rekap Order'!$W$2:$W$501,0)))</f>
        <v/>
      </c>
      <c r="F151" s="17">
        <f>IF($B151="","",SUMPRODUCT(('Rekap Order'!$W$2:$W$501=$B151)*'Rekap Order'!$H$2:$H$501*'Rekap Order'!$G$2:$G$501))</f>
        <v/>
      </c>
      <c r="G151" s="16">
        <f>IF($B151="","",SUMIFS('Rekap Order'!$G$2:$G$501,'Rekap Order'!$W$2:$W$501,$B151,'Rekap Order'!$N$2:$N$501,"Sudah dibeli")+SUMIFS('Rekap Order'!$G$2:$G$501,'Rekap Order'!$W$2:$W$501,$B151,'Rekap Order'!$N$2:$N$501,"Dikirim"))</f>
        <v/>
      </c>
      <c r="H151" s="16">
        <f>IF($B151="","",SUMIFS('Rekap Order'!$G$2:$G$501,'Rekap Order'!$W$2:$W$501,$B151,'Rekap Order'!$N$2:$N$501,"Habis"))</f>
        <v/>
      </c>
      <c r="I151" s="16">
        <f>IF($B151="","",C151-G151-H151)</f>
        <v/>
      </c>
    </row>
    <row r="152">
      <c r="A152" s="31">
        <f>IF($B152="","",ROW()-1)</f>
        <v/>
      </c>
      <c r="B152" s="31">
        <f>IFERROR(INDEX('Rekap Order'!$W$2:$W$501,MATCH(ROW()-1,'Rekap Order'!$X$2:$X$501,0)),"")</f>
        <v/>
      </c>
      <c r="C152" s="16">
        <f>IF($B152="","",SUMIF('Rekap Order'!$W$2:$W$501,$B152,'Rekap Order'!$G$2:$G$501))</f>
        <v/>
      </c>
      <c r="D152" s="16">
        <f>IF($B152="","",COUNTIF('Rekap Order'!$W$2:$W$501,$B152))</f>
        <v/>
      </c>
      <c r="E152" s="17">
        <f>IF($B152="","",INDEX('Rekap Order'!$H$2:$H$501,MATCH($B152,'Rekap Order'!$W$2:$W$501,0)))</f>
        <v/>
      </c>
      <c r="F152" s="17">
        <f>IF($B152="","",SUMPRODUCT(('Rekap Order'!$W$2:$W$501=$B152)*'Rekap Order'!$H$2:$H$501*'Rekap Order'!$G$2:$G$501))</f>
        <v/>
      </c>
      <c r="G152" s="16">
        <f>IF($B152="","",SUMIFS('Rekap Order'!$G$2:$G$501,'Rekap Order'!$W$2:$W$501,$B152,'Rekap Order'!$N$2:$N$501,"Sudah dibeli")+SUMIFS('Rekap Order'!$G$2:$G$501,'Rekap Order'!$W$2:$W$501,$B152,'Rekap Order'!$N$2:$N$501,"Dikirim"))</f>
        <v/>
      </c>
      <c r="H152" s="16">
        <f>IF($B152="","",SUMIFS('Rekap Order'!$G$2:$G$501,'Rekap Order'!$W$2:$W$501,$B152,'Rekap Order'!$N$2:$N$501,"Habis"))</f>
        <v/>
      </c>
      <c r="I152" s="16">
        <f>IF($B152="","",C152-G152-H152)</f>
        <v/>
      </c>
    </row>
    <row r="153">
      <c r="A153" s="31">
        <f>IF($B153="","",ROW()-1)</f>
        <v/>
      </c>
      <c r="B153" s="31">
        <f>IFERROR(INDEX('Rekap Order'!$W$2:$W$501,MATCH(ROW()-1,'Rekap Order'!$X$2:$X$501,0)),"")</f>
        <v/>
      </c>
      <c r="C153" s="16">
        <f>IF($B153="","",SUMIF('Rekap Order'!$W$2:$W$501,$B153,'Rekap Order'!$G$2:$G$501))</f>
        <v/>
      </c>
      <c r="D153" s="16">
        <f>IF($B153="","",COUNTIF('Rekap Order'!$W$2:$W$501,$B153))</f>
        <v/>
      </c>
      <c r="E153" s="17">
        <f>IF($B153="","",INDEX('Rekap Order'!$H$2:$H$501,MATCH($B153,'Rekap Order'!$W$2:$W$501,0)))</f>
        <v/>
      </c>
      <c r="F153" s="17">
        <f>IF($B153="","",SUMPRODUCT(('Rekap Order'!$W$2:$W$501=$B153)*'Rekap Order'!$H$2:$H$501*'Rekap Order'!$G$2:$G$501))</f>
        <v/>
      </c>
      <c r="G153" s="16">
        <f>IF($B153="","",SUMIFS('Rekap Order'!$G$2:$G$501,'Rekap Order'!$W$2:$W$501,$B153,'Rekap Order'!$N$2:$N$501,"Sudah dibeli")+SUMIFS('Rekap Order'!$G$2:$G$501,'Rekap Order'!$W$2:$W$501,$B153,'Rekap Order'!$N$2:$N$501,"Dikirim"))</f>
        <v/>
      </c>
      <c r="H153" s="16">
        <f>IF($B153="","",SUMIFS('Rekap Order'!$G$2:$G$501,'Rekap Order'!$W$2:$W$501,$B153,'Rekap Order'!$N$2:$N$501,"Habis"))</f>
        <v/>
      </c>
      <c r="I153" s="16">
        <f>IF($B153="","",C153-G153-H153)</f>
        <v/>
      </c>
    </row>
    <row r="154">
      <c r="A154" s="31">
        <f>IF($B154="","",ROW()-1)</f>
        <v/>
      </c>
      <c r="B154" s="31">
        <f>IFERROR(INDEX('Rekap Order'!$W$2:$W$501,MATCH(ROW()-1,'Rekap Order'!$X$2:$X$501,0)),"")</f>
        <v/>
      </c>
      <c r="C154" s="16">
        <f>IF($B154="","",SUMIF('Rekap Order'!$W$2:$W$501,$B154,'Rekap Order'!$G$2:$G$501))</f>
        <v/>
      </c>
      <c r="D154" s="16">
        <f>IF($B154="","",COUNTIF('Rekap Order'!$W$2:$W$501,$B154))</f>
        <v/>
      </c>
      <c r="E154" s="17">
        <f>IF($B154="","",INDEX('Rekap Order'!$H$2:$H$501,MATCH($B154,'Rekap Order'!$W$2:$W$501,0)))</f>
        <v/>
      </c>
      <c r="F154" s="17">
        <f>IF($B154="","",SUMPRODUCT(('Rekap Order'!$W$2:$W$501=$B154)*'Rekap Order'!$H$2:$H$501*'Rekap Order'!$G$2:$G$501))</f>
        <v/>
      </c>
      <c r="G154" s="16">
        <f>IF($B154="","",SUMIFS('Rekap Order'!$G$2:$G$501,'Rekap Order'!$W$2:$W$501,$B154,'Rekap Order'!$N$2:$N$501,"Sudah dibeli")+SUMIFS('Rekap Order'!$G$2:$G$501,'Rekap Order'!$W$2:$W$501,$B154,'Rekap Order'!$N$2:$N$501,"Dikirim"))</f>
        <v/>
      </c>
      <c r="H154" s="16">
        <f>IF($B154="","",SUMIFS('Rekap Order'!$G$2:$G$501,'Rekap Order'!$W$2:$W$501,$B154,'Rekap Order'!$N$2:$N$501,"Habis"))</f>
        <v/>
      </c>
      <c r="I154" s="16">
        <f>IF($B154="","",C154-G154-H154)</f>
        <v/>
      </c>
    </row>
    <row r="155">
      <c r="A155" s="31">
        <f>IF($B155="","",ROW()-1)</f>
        <v/>
      </c>
      <c r="B155" s="31">
        <f>IFERROR(INDEX('Rekap Order'!$W$2:$W$501,MATCH(ROW()-1,'Rekap Order'!$X$2:$X$501,0)),"")</f>
        <v/>
      </c>
      <c r="C155" s="16">
        <f>IF($B155="","",SUMIF('Rekap Order'!$W$2:$W$501,$B155,'Rekap Order'!$G$2:$G$501))</f>
        <v/>
      </c>
      <c r="D155" s="16">
        <f>IF($B155="","",COUNTIF('Rekap Order'!$W$2:$W$501,$B155))</f>
        <v/>
      </c>
      <c r="E155" s="17">
        <f>IF($B155="","",INDEX('Rekap Order'!$H$2:$H$501,MATCH($B155,'Rekap Order'!$W$2:$W$501,0)))</f>
        <v/>
      </c>
      <c r="F155" s="17">
        <f>IF($B155="","",SUMPRODUCT(('Rekap Order'!$W$2:$W$501=$B155)*'Rekap Order'!$H$2:$H$501*'Rekap Order'!$G$2:$G$501))</f>
        <v/>
      </c>
      <c r="G155" s="16">
        <f>IF($B155="","",SUMIFS('Rekap Order'!$G$2:$G$501,'Rekap Order'!$W$2:$W$501,$B155,'Rekap Order'!$N$2:$N$501,"Sudah dibeli")+SUMIFS('Rekap Order'!$G$2:$G$501,'Rekap Order'!$W$2:$W$501,$B155,'Rekap Order'!$N$2:$N$501,"Dikirim"))</f>
        <v/>
      </c>
      <c r="H155" s="16">
        <f>IF($B155="","",SUMIFS('Rekap Order'!$G$2:$G$501,'Rekap Order'!$W$2:$W$501,$B155,'Rekap Order'!$N$2:$N$501,"Habis"))</f>
        <v/>
      </c>
      <c r="I155" s="16">
        <f>IF($B155="","",C155-G155-H155)</f>
        <v/>
      </c>
    </row>
    <row r="156">
      <c r="A156" s="31">
        <f>IF($B156="","",ROW()-1)</f>
        <v/>
      </c>
      <c r="B156" s="31">
        <f>IFERROR(INDEX('Rekap Order'!$W$2:$W$501,MATCH(ROW()-1,'Rekap Order'!$X$2:$X$501,0)),"")</f>
        <v/>
      </c>
      <c r="C156" s="16">
        <f>IF($B156="","",SUMIF('Rekap Order'!$W$2:$W$501,$B156,'Rekap Order'!$G$2:$G$501))</f>
        <v/>
      </c>
      <c r="D156" s="16">
        <f>IF($B156="","",COUNTIF('Rekap Order'!$W$2:$W$501,$B156))</f>
        <v/>
      </c>
      <c r="E156" s="17">
        <f>IF($B156="","",INDEX('Rekap Order'!$H$2:$H$501,MATCH($B156,'Rekap Order'!$W$2:$W$501,0)))</f>
        <v/>
      </c>
      <c r="F156" s="17">
        <f>IF($B156="","",SUMPRODUCT(('Rekap Order'!$W$2:$W$501=$B156)*'Rekap Order'!$H$2:$H$501*'Rekap Order'!$G$2:$G$501))</f>
        <v/>
      </c>
      <c r="G156" s="16">
        <f>IF($B156="","",SUMIFS('Rekap Order'!$G$2:$G$501,'Rekap Order'!$W$2:$W$501,$B156,'Rekap Order'!$N$2:$N$501,"Sudah dibeli")+SUMIFS('Rekap Order'!$G$2:$G$501,'Rekap Order'!$W$2:$W$501,$B156,'Rekap Order'!$N$2:$N$501,"Dikirim"))</f>
        <v/>
      </c>
      <c r="H156" s="16">
        <f>IF($B156="","",SUMIFS('Rekap Order'!$G$2:$G$501,'Rekap Order'!$W$2:$W$501,$B156,'Rekap Order'!$N$2:$N$501,"Habis"))</f>
        <v/>
      </c>
      <c r="I156" s="16">
        <f>IF($B156="","",C156-G156-H156)</f>
        <v/>
      </c>
    </row>
    <row r="157">
      <c r="A157" s="31">
        <f>IF($B157="","",ROW()-1)</f>
        <v/>
      </c>
      <c r="B157" s="31">
        <f>IFERROR(INDEX('Rekap Order'!$W$2:$W$501,MATCH(ROW()-1,'Rekap Order'!$X$2:$X$501,0)),"")</f>
        <v/>
      </c>
      <c r="C157" s="16">
        <f>IF($B157="","",SUMIF('Rekap Order'!$W$2:$W$501,$B157,'Rekap Order'!$G$2:$G$501))</f>
        <v/>
      </c>
      <c r="D157" s="16">
        <f>IF($B157="","",COUNTIF('Rekap Order'!$W$2:$W$501,$B157))</f>
        <v/>
      </c>
      <c r="E157" s="17">
        <f>IF($B157="","",INDEX('Rekap Order'!$H$2:$H$501,MATCH($B157,'Rekap Order'!$W$2:$W$501,0)))</f>
        <v/>
      </c>
      <c r="F157" s="17">
        <f>IF($B157="","",SUMPRODUCT(('Rekap Order'!$W$2:$W$501=$B157)*'Rekap Order'!$H$2:$H$501*'Rekap Order'!$G$2:$G$501))</f>
        <v/>
      </c>
      <c r="G157" s="16">
        <f>IF($B157="","",SUMIFS('Rekap Order'!$G$2:$G$501,'Rekap Order'!$W$2:$W$501,$B157,'Rekap Order'!$N$2:$N$501,"Sudah dibeli")+SUMIFS('Rekap Order'!$G$2:$G$501,'Rekap Order'!$W$2:$W$501,$B157,'Rekap Order'!$N$2:$N$501,"Dikirim"))</f>
        <v/>
      </c>
      <c r="H157" s="16">
        <f>IF($B157="","",SUMIFS('Rekap Order'!$G$2:$G$501,'Rekap Order'!$W$2:$W$501,$B157,'Rekap Order'!$N$2:$N$501,"Habis"))</f>
        <v/>
      </c>
      <c r="I157" s="16">
        <f>IF($B157="","",C157-G157-H157)</f>
        <v/>
      </c>
    </row>
    <row r="158">
      <c r="A158" s="31">
        <f>IF($B158="","",ROW()-1)</f>
        <v/>
      </c>
      <c r="B158" s="31">
        <f>IFERROR(INDEX('Rekap Order'!$W$2:$W$501,MATCH(ROW()-1,'Rekap Order'!$X$2:$X$501,0)),"")</f>
        <v/>
      </c>
      <c r="C158" s="16">
        <f>IF($B158="","",SUMIF('Rekap Order'!$W$2:$W$501,$B158,'Rekap Order'!$G$2:$G$501))</f>
        <v/>
      </c>
      <c r="D158" s="16">
        <f>IF($B158="","",COUNTIF('Rekap Order'!$W$2:$W$501,$B158))</f>
        <v/>
      </c>
      <c r="E158" s="17">
        <f>IF($B158="","",INDEX('Rekap Order'!$H$2:$H$501,MATCH($B158,'Rekap Order'!$W$2:$W$501,0)))</f>
        <v/>
      </c>
      <c r="F158" s="17">
        <f>IF($B158="","",SUMPRODUCT(('Rekap Order'!$W$2:$W$501=$B158)*'Rekap Order'!$H$2:$H$501*'Rekap Order'!$G$2:$G$501))</f>
        <v/>
      </c>
      <c r="G158" s="16">
        <f>IF($B158="","",SUMIFS('Rekap Order'!$G$2:$G$501,'Rekap Order'!$W$2:$W$501,$B158,'Rekap Order'!$N$2:$N$501,"Sudah dibeli")+SUMIFS('Rekap Order'!$G$2:$G$501,'Rekap Order'!$W$2:$W$501,$B158,'Rekap Order'!$N$2:$N$501,"Dikirim"))</f>
        <v/>
      </c>
      <c r="H158" s="16">
        <f>IF($B158="","",SUMIFS('Rekap Order'!$G$2:$G$501,'Rekap Order'!$W$2:$W$501,$B158,'Rekap Order'!$N$2:$N$501,"Habis"))</f>
        <v/>
      </c>
      <c r="I158" s="16">
        <f>IF($B158="","",C158-G158-H158)</f>
        <v/>
      </c>
    </row>
    <row r="159">
      <c r="A159" s="31">
        <f>IF($B159="","",ROW()-1)</f>
        <v/>
      </c>
      <c r="B159" s="31">
        <f>IFERROR(INDEX('Rekap Order'!$W$2:$W$501,MATCH(ROW()-1,'Rekap Order'!$X$2:$X$501,0)),"")</f>
        <v/>
      </c>
      <c r="C159" s="16">
        <f>IF($B159="","",SUMIF('Rekap Order'!$W$2:$W$501,$B159,'Rekap Order'!$G$2:$G$501))</f>
        <v/>
      </c>
      <c r="D159" s="16">
        <f>IF($B159="","",COUNTIF('Rekap Order'!$W$2:$W$501,$B159))</f>
        <v/>
      </c>
      <c r="E159" s="17">
        <f>IF($B159="","",INDEX('Rekap Order'!$H$2:$H$501,MATCH($B159,'Rekap Order'!$W$2:$W$501,0)))</f>
        <v/>
      </c>
      <c r="F159" s="17">
        <f>IF($B159="","",SUMPRODUCT(('Rekap Order'!$W$2:$W$501=$B159)*'Rekap Order'!$H$2:$H$501*'Rekap Order'!$G$2:$G$501))</f>
        <v/>
      </c>
      <c r="G159" s="16">
        <f>IF($B159="","",SUMIFS('Rekap Order'!$G$2:$G$501,'Rekap Order'!$W$2:$W$501,$B159,'Rekap Order'!$N$2:$N$501,"Sudah dibeli")+SUMIFS('Rekap Order'!$G$2:$G$501,'Rekap Order'!$W$2:$W$501,$B159,'Rekap Order'!$N$2:$N$501,"Dikirim"))</f>
        <v/>
      </c>
      <c r="H159" s="16">
        <f>IF($B159="","",SUMIFS('Rekap Order'!$G$2:$G$501,'Rekap Order'!$W$2:$W$501,$B159,'Rekap Order'!$N$2:$N$501,"Habis"))</f>
        <v/>
      </c>
      <c r="I159" s="16">
        <f>IF($B159="","",C159-G159-H159)</f>
        <v/>
      </c>
    </row>
    <row r="160">
      <c r="A160" s="31">
        <f>IF($B160="","",ROW()-1)</f>
        <v/>
      </c>
      <c r="B160" s="31">
        <f>IFERROR(INDEX('Rekap Order'!$W$2:$W$501,MATCH(ROW()-1,'Rekap Order'!$X$2:$X$501,0)),"")</f>
        <v/>
      </c>
      <c r="C160" s="16">
        <f>IF($B160="","",SUMIF('Rekap Order'!$W$2:$W$501,$B160,'Rekap Order'!$G$2:$G$501))</f>
        <v/>
      </c>
      <c r="D160" s="16">
        <f>IF($B160="","",COUNTIF('Rekap Order'!$W$2:$W$501,$B160))</f>
        <v/>
      </c>
      <c r="E160" s="17">
        <f>IF($B160="","",INDEX('Rekap Order'!$H$2:$H$501,MATCH($B160,'Rekap Order'!$W$2:$W$501,0)))</f>
        <v/>
      </c>
      <c r="F160" s="17">
        <f>IF($B160="","",SUMPRODUCT(('Rekap Order'!$W$2:$W$501=$B160)*'Rekap Order'!$H$2:$H$501*'Rekap Order'!$G$2:$G$501))</f>
        <v/>
      </c>
      <c r="G160" s="16">
        <f>IF($B160="","",SUMIFS('Rekap Order'!$G$2:$G$501,'Rekap Order'!$W$2:$W$501,$B160,'Rekap Order'!$N$2:$N$501,"Sudah dibeli")+SUMIFS('Rekap Order'!$G$2:$G$501,'Rekap Order'!$W$2:$W$501,$B160,'Rekap Order'!$N$2:$N$501,"Dikirim"))</f>
        <v/>
      </c>
      <c r="H160" s="16">
        <f>IF($B160="","",SUMIFS('Rekap Order'!$G$2:$G$501,'Rekap Order'!$W$2:$W$501,$B160,'Rekap Order'!$N$2:$N$501,"Habis"))</f>
        <v/>
      </c>
      <c r="I160" s="16">
        <f>IF($B160="","",C160-G160-H160)</f>
        <v/>
      </c>
    </row>
    <row r="161">
      <c r="A161" s="31">
        <f>IF($B161="","",ROW()-1)</f>
        <v/>
      </c>
      <c r="B161" s="31">
        <f>IFERROR(INDEX('Rekap Order'!$W$2:$W$501,MATCH(ROW()-1,'Rekap Order'!$X$2:$X$501,0)),"")</f>
        <v/>
      </c>
      <c r="C161" s="16">
        <f>IF($B161="","",SUMIF('Rekap Order'!$W$2:$W$501,$B161,'Rekap Order'!$G$2:$G$501))</f>
        <v/>
      </c>
      <c r="D161" s="16">
        <f>IF($B161="","",COUNTIF('Rekap Order'!$W$2:$W$501,$B161))</f>
        <v/>
      </c>
      <c r="E161" s="17">
        <f>IF($B161="","",INDEX('Rekap Order'!$H$2:$H$501,MATCH($B161,'Rekap Order'!$W$2:$W$501,0)))</f>
        <v/>
      </c>
      <c r="F161" s="17">
        <f>IF($B161="","",SUMPRODUCT(('Rekap Order'!$W$2:$W$501=$B161)*'Rekap Order'!$H$2:$H$501*'Rekap Order'!$G$2:$G$501))</f>
        <v/>
      </c>
      <c r="G161" s="16">
        <f>IF($B161="","",SUMIFS('Rekap Order'!$G$2:$G$501,'Rekap Order'!$W$2:$W$501,$B161,'Rekap Order'!$N$2:$N$501,"Sudah dibeli")+SUMIFS('Rekap Order'!$G$2:$G$501,'Rekap Order'!$W$2:$W$501,$B161,'Rekap Order'!$N$2:$N$501,"Dikirim"))</f>
        <v/>
      </c>
      <c r="H161" s="16">
        <f>IF($B161="","",SUMIFS('Rekap Order'!$G$2:$G$501,'Rekap Order'!$W$2:$W$501,$B161,'Rekap Order'!$N$2:$N$501,"Habis"))</f>
        <v/>
      </c>
      <c r="I161" s="16">
        <f>IF($B161="","",C161-G161-H161)</f>
        <v/>
      </c>
    </row>
    <row r="162">
      <c r="A162" s="31">
        <f>IF($B162="","",ROW()-1)</f>
        <v/>
      </c>
      <c r="B162" s="31">
        <f>IFERROR(INDEX('Rekap Order'!$W$2:$W$501,MATCH(ROW()-1,'Rekap Order'!$X$2:$X$501,0)),"")</f>
        <v/>
      </c>
      <c r="C162" s="16">
        <f>IF($B162="","",SUMIF('Rekap Order'!$W$2:$W$501,$B162,'Rekap Order'!$G$2:$G$501))</f>
        <v/>
      </c>
      <c r="D162" s="16">
        <f>IF($B162="","",COUNTIF('Rekap Order'!$W$2:$W$501,$B162))</f>
        <v/>
      </c>
      <c r="E162" s="17">
        <f>IF($B162="","",INDEX('Rekap Order'!$H$2:$H$501,MATCH($B162,'Rekap Order'!$W$2:$W$501,0)))</f>
        <v/>
      </c>
      <c r="F162" s="17">
        <f>IF($B162="","",SUMPRODUCT(('Rekap Order'!$W$2:$W$501=$B162)*'Rekap Order'!$H$2:$H$501*'Rekap Order'!$G$2:$G$501))</f>
        <v/>
      </c>
      <c r="G162" s="16">
        <f>IF($B162="","",SUMIFS('Rekap Order'!$G$2:$G$501,'Rekap Order'!$W$2:$W$501,$B162,'Rekap Order'!$N$2:$N$501,"Sudah dibeli")+SUMIFS('Rekap Order'!$G$2:$G$501,'Rekap Order'!$W$2:$W$501,$B162,'Rekap Order'!$N$2:$N$501,"Dikirim"))</f>
        <v/>
      </c>
      <c r="H162" s="16">
        <f>IF($B162="","",SUMIFS('Rekap Order'!$G$2:$G$501,'Rekap Order'!$W$2:$W$501,$B162,'Rekap Order'!$N$2:$N$501,"Habis"))</f>
        <v/>
      </c>
      <c r="I162" s="16">
        <f>IF($B162="","",C162-G162-H162)</f>
        <v/>
      </c>
    </row>
    <row r="163">
      <c r="A163" s="31">
        <f>IF($B163="","",ROW()-1)</f>
        <v/>
      </c>
      <c r="B163" s="31">
        <f>IFERROR(INDEX('Rekap Order'!$W$2:$W$501,MATCH(ROW()-1,'Rekap Order'!$X$2:$X$501,0)),"")</f>
        <v/>
      </c>
      <c r="C163" s="16">
        <f>IF($B163="","",SUMIF('Rekap Order'!$W$2:$W$501,$B163,'Rekap Order'!$G$2:$G$501))</f>
        <v/>
      </c>
      <c r="D163" s="16">
        <f>IF($B163="","",COUNTIF('Rekap Order'!$W$2:$W$501,$B163))</f>
        <v/>
      </c>
      <c r="E163" s="17">
        <f>IF($B163="","",INDEX('Rekap Order'!$H$2:$H$501,MATCH($B163,'Rekap Order'!$W$2:$W$501,0)))</f>
        <v/>
      </c>
      <c r="F163" s="17">
        <f>IF($B163="","",SUMPRODUCT(('Rekap Order'!$W$2:$W$501=$B163)*'Rekap Order'!$H$2:$H$501*'Rekap Order'!$G$2:$G$501))</f>
        <v/>
      </c>
      <c r="G163" s="16">
        <f>IF($B163="","",SUMIFS('Rekap Order'!$G$2:$G$501,'Rekap Order'!$W$2:$W$501,$B163,'Rekap Order'!$N$2:$N$501,"Sudah dibeli")+SUMIFS('Rekap Order'!$G$2:$G$501,'Rekap Order'!$W$2:$W$501,$B163,'Rekap Order'!$N$2:$N$501,"Dikirim"))</f>
        <v/>
      </c>
      <c r="H163" s="16">
        <f>IF($B163="","",SUMIFS('Rekap Order'!$G$2:$G$501,'Rekap Order'!$W$2:$W$501,$B163,'Rekap Order'!$N$2:$N$501,"Habis"))</f>
        <v/>
      </c>
      <c r="I163" s="16">
        <f>IF($B163="","",C163-G163-H163)</f>
        <v/>
      </c>
    </row>
    <row r="164">
      <c r="A164" s="31">
        <f>IF($B164="","",ROW()-1)</f>
        <v/>
      </c>
      <c r="B164" s="31">
        <f>IFERROR(INDEX('Rekap Order'!$W$2:$W$501,MATCH(ROW()-1,'Rekap Order'!$X$2:$X$501,0)),"")</f>
        <v/>
      </c>
      <c r="C164" s="16">
        <f>IF($B164="","",SUMIF('Rekap Order'!$W$2:$W$501,$B164,'Rekap Order'!$G$2:$G$501))</f>
        <v/>
      </c>
      <c r="D164" s="16">
        <f>IF($B164="","",COUNTIF('Rekap Order'!$W$2:$W$501,$B164))</f>
        <v/>
      </c>
      <c r="E164" s="17">
        <f>IF($B164="","",INDEX('Rekap Order'!$H$2:$H$501,MATCH($B164,'Rekap Order'!$W$2:$W$501,0)))</f>
        <v/>
      </c>
      <c r="F164" s="17">
        <f>IF($B164="","",SUMPRODUCT(('Rekap Order'!$W$2:$W$501=$B164)*'Rekap Order'!$H$2:$H$501*'Rekap Order'!$G$2:$G$501))</f>
        <v/>
      </c>
      <c r="G164" s="16">
        <f>IF($B164="","",SUMIFS('Rekap Order'!$G$2:$G$501,'Rekap Order'!$W$2:$W$501,$B164,'Rekap Order'!$N$2:$N$501,"Sudah dibeli")+SUMIFS('Rekap Order'!$G$2:$G$501,'Rekap Order'!$W$2:$W$501,$B164,'Rekap Order'!$N$2:$N$501,"Dikirim"))</f>
        <v/>
      </c>
      <c r="H164" s="16">
        <f>IF($B164="","",SUMIFS('Rekap Order'!$G$2:$G$501,'Rekap Order'!$W$2:$W$501,$B164,'Rekap Order'!$N$2:$N$501,"Habis"))</f>
        <v/>
      </c>
      <c r="I164" s="16">
        <f>IF($B164="","",C164-G164-H164)</f>
        <v/>
      </c>
    </row>
    <row r="165">
      <c r="A165" s="31">
        <f>IF($B165="","",ROW()-1)</f>
        <v/>
      </c>
      <c r="B165" s="31">
        <f>IFERROR(INDEX('Rekap Order'!$W$2:$W$501,MATCH(ROW()-1,'Rekap Order'!$X$2:$X$501,0)),"")</f>
        <v/>
      </c>
      <c r="C165" s="16">
        <f>IF($B165="","",SUMIF('Rekap Order'!$W$2:$W$501,$B165,'Rekap Order'!$G$2:$G$501))</f>
        <v/>
      </c>
      <c r="D165" s="16">
        <f>IF($B165="","",COUNTIF('Rekap Order'!$W$2:$W$501,$B165))</f>
        <v/>
      </c>
      <c r="E165" s="17">
        <f>IF($B165="","",INDEX('Rekap Order'!$H$2:$H$501,MATCH($B165,'Rekap Order'!$W$2:$W$501,0)))</f>
        <v/>
      </c>
      <c r="F165" s="17">
        <f>IF($B165="","",SUMPRODUCT(('Rekap Order'!$W$2:$W$501=$B165)*'Rekap Order'!$H$2:$H$501*'Rekap Order'!$G$2:$G$501))</f>
        <v/>
      </c>
      <c r="G165" s="16">
        <f>IF($B165="","",SUMIFS('Rekap Order'!$G$2:$G$501,'Rekap Order'!$W$2:$W$501,$B165,'Rekap Order'!$N$2:$N$501,"Sudah dibeli")+SUMIFS('Rekap Order'!$G$2:$G$501,'Rekap Order'!$W$2:$W$501,$B165,'Rekap Order'!$N$2:$N$501,"Dikirim"))</f>
        <v/>
      </c>
      <c r="H165" s="16">
        <f>IF($B165="","",SUMIFS('Rekap Order'!$G$2:$G$501,'Rekap Order'!$W$2:$W$501,$B165,'Rekap Order'!$N$2:$N$501,"Habis"))</f>
        <v/>
      </c>
      <c r="I165" s="16">
        <f>IF($B165="","",C165-G165-H165)</f>
        <v/>
      </c>
    </row>
    <row r="166">
      <c r="A166" s="31">
        <f>IF($B166="","",ROW()-1)</f>
        <v/>
      </c>
      <c r="B166" s="31">
        <f>IFERROR(INDEX('Rekap Order'!$W$2:$W$501,MATCH(ROW()-1,'Rekap Order'!$X$2:$X$501,0)),"")</f>
        <v/>
      </c>
      <c r="C166" s="16">
        <f>IF($B166="","",SUMIF('Rekap Order'!$W$2:$W$501,$B166,'Rekap Order'!$G$2:$G$501))</f>
        <v/>
      </c>
      <c r="D166" s="16">
        <f>IF($B166="","",COUNTIF('Rekap Order'!$W$2:$W$501,$B166))</f>
        <v/>
      </c>
      <c r="E166" s="17">
        <f>IF($B166="","",INDEX('Rekap Order'!$H$2:$H$501,MATCH($B166,'Rekap Order'!$W$2:$W$501,0)))</f>
        <v/>
      </c>
      <c r="F166" s="17">
        <f>IF($B166="","",SUMPRODUCT(('Rekap Order'!$W$2:$W$501=$B166)*'Rekap Order'!$H$2:$H$501*'Rekap Order'!$G$2:$G$501))</f>
        <v/>
      </c>
      <c r="G166" s="16">
        <f>IF($B166="","",SUMIFS('Rekap Order'!$G$2:$G$501,'Rekap Order'!$W$2:$W$501,$B166,'Rekap Order'!$N$2:$N$501,"Sudah dibeli")+SUMIFS('Rekap Order'!$G$2:$G$501,'Rekap Order'!$W$2:$W$501,$B166,'Rekap Order'!$N$2:$N$501,"Dikirim"))</f>
        <v/>
      </c>
      <c r="H166" s="16">
        <f>IF($B166="","",SUMIFS('Rekap Order'!$G$2:$G$501,'Rekap Order'!$W$2:$W$501,$B166,'Rekap Order'!$N$2:$N$501,"Habis"))</f>
        <v/>
      </c>
      <c r="I166" s="16">
        <f>IF($B166="","",C166-G166-H166)</f>
        <v/>
      </c>
    </row>
    <row r="167">
      <c r="A167" s="31">
        <f>IF($B167="","",ROW()-1)</f>
        <v/>
      </c>
      <c r="B167" s="31">
        <f>IFERROR(INDEX('Rekap Order'!$W$2:$W$501,MATCH(ROW()-1,'Rekap Order'!$X$2:$X$501,0)),"")</f>
        <v/>
      </c>
      <c r="C167" s="16">
        <f>IF($B167="","",SUMIF('Rekap Order'!$W$2:$W$501,$B167,'Rekap Order'!$G$2:$G$501))</f>
        <v/>
      </c>
      <c r="D167" s="16">
        <f>IF($B167="","",COUNTIF('Rekap Order'!$W$2:$W$501,$B167))</f>
        <v/>
      </c>
      <c r="E167" s="17">
        <f>IF($B167="","",INDEX('Rekap Order'!$H$2:$H$501,MATCH($B167,'Rekap Order'!$W$2:$W$501,0)))</f>
        <v/>
      </c>
      <c r="F167" s="17">
        <f>IF($B167="","",SUMPRODUCT(('Rekap Order'!$W$2:$W$501=$B167)*'Rekap Order'!$H$2:$H$501*'Rekap Order'!$G$2:$G$501))</f>
        <v/>
      </c>
      <c r="G167" s="16">
        <f>IF($B167="","",SUMIFS('Rekap Order'!$G$2:$G$501,'Rekap Order'!$W$2:$W$501,$B167,'Rekap Order'!$N$2:$N$501,"Sudah dibeli")+SUMIFS('Rekap Order'!$G$2:$G$501,'Rekap Order'!$W$2:$W$501,$B167,'Rekap Order'!$N$2:$N$501,"Dikirim"))</f>
        <v/>
      </c>
      <c r="H167" s="16">
        <f>IF($B167="","",SUMIFS('Rekap Order'!$G$2:$G$501,'Rekap Order'!$W$2:$W$501,$B167,'Rekap Order'!$N$2:$N$501,"Habis"))</f>
        <v/>
      </c>
      <c r="I167" s="16">
        <f>IF($B167="","",C167-G167-H167)</f>
        <v/>
      </c>
    </row>
    <row r="168">
      <c r="A168" s="31">
        <f>IF($B168="","",ROW()-1)</f>
        <v/>
      </c>
      <c r="B168" s="31">
        <f>IFERROR(INDEX('Rekap Order'!$W$2:$W$501,MATCH(ROW()-1,'Rekap Order'!$X$2:$X$501,0)),"")</f>
        <v/>
      </c>
      <c r="C168" s="16">
        <f>IF($B168="","",SUMIF('Rekap Order'!$W$2:$W$501,$B168,'Rekap Order'!$G$2:$G$501))</f>
        <v/>
      </c>
      <c r="D168" s="16">
        <f>IF($B168="","",COUNTIF('Rekap Order'!$W$2:$W$501,$B168))</f>
        <v/>
      </c>
      <c r="E168" s="17">
        <f>IF($B168="","",INDEX('Rekap Order'!$H$2:$H$501,MATCH($B168,'Rekap Order'!$W$2:$W$501,0)))</f>
        <v/>
      </c>
      <c r="F168" s="17">
        <f>IF($B168="","",SUMPRODUCT(('Rekap Order'!$W$2:$W$501=$B168)*'Rekap Order'!$H$2:$H$501*'Rekap Order'!$G$2:$G$501))</f>
        <v/>
      </c>
      <c r="G168" s="16">
        <f>IF($B168="","",SUMIFS('Rekap Order'!$G$2:$G$501,'Rekap Order'!$W$2:$W$501,$B168,'Rekap Order'!$N$2:$N$501,"Sudah dibeli")+SUMIFS('Rekap Order'!$G$2:$G$501,'Rekap Order'!$W$2:$W$501,$B168,'Rekap Order'!$N$2:$N$501,"Dikirim"))</f>
        <v/>
      </c>
      <c r="H168" s="16">
        <f>IF($B168="","",SUMIFS('Rekap Order'!$G$2:$G$501,'Rekap Order'!$W$2:$W$501,$B168,'Rekap Order'!$N$2:$N$501,"Habis"))</f>
        <v/>
      </c>
      <c r="I168" s="16">
        <f>IF($B168="","",C168-G168-H168)</f>
        <v/>
      </c>
    </row>
    <row r="169">
      <c r="A169" s="31">
        <f>IF($B169="","",ROW()-1)</f>
        <v/>
      </c>
      <c r="B169" s="31">
        <f>IFERROR(INDEX('Rekap Order'!$W$2:$W$501,MATCH(ROW()-1,'Rekap Order'!$X$2:$X$501,0)),"")</f>
        <v/>
      </c>
      <c r="C169" s="16">
        <f>IF($B169="","",SUMIF('Rekap Order'!$W$2:$W$501,$B169,'Rekap Order'!$G$2:$G$501))</f>
        <v/>
      </c>
      <c r="D169" s="16">
        <f>IF($B169="","",COUNTIF('Rekap Order'!$W$2:$W$501,$B169))</f>
        <v/>
      </c>
      <c r="E169" s="17">
        <f>IF($B169="","",INDEX('Rekap Order'!$H$2:$H$501,MATCH($B169,'Rekap Order'!$W$2:$W$501,0)))</f>
        <v/>
      </c>
      <c r="F169" s="17">
        <f>IF($B169="","",SUMPRODUCT(('Rekap Order'!$W$2:$W$501=$B169)*'Rekap Order'!$H$2:$H$501*'Rekap Order'!$G$2:$G$501))</f>
        <v/>
      </c>
      <c r="G169" s="16">
        <f>IF($B169="","",SUMIFS('Rekap Order'!$G$2:$G$501,'Rekap Order'!$W$2:$W$501,$B169,'Rekap Order'!$N$2:$N$501,"Sudah dibeli")+SUMIFS('Rekap Order'!$G$2:$G$501,'Rekap Order'!$W$2:$W$501,$B169,'Rekap Order'!$N$2:$N$501,"Dikirim"))</f>
        <v/>
      </c>
      <c r="H169" s="16">
        <f>IF($B169="","",SUMIFS('Rekap Order'!$G$2:$G$501,'Rekap Order'!$W$2:$W$501,$B169,'Rekap Order'!$N$2:$N$501,"Habis"))</f>
        <v/>
      </c>
      <c r="I169" s="16">
        <f>IF($B169="","",C169-G169-H169)</f>
        <v/>
      </c>
    </row>
    <row r="170">
      <c r="A170" s="31">
        <f>IF($B170="","",ROW()-1)</f>
        <v/>
      </c>
      <c r="B170" s="31">
        <f>IFERROR(INDEX('Rekap Order'!$W$2:$W$501,MATCH(ROW()-1,'Rekap Order'!$X$2:$X$501,0)),"")</f>
        <v/>
      </c>
      <c r="C170" s="16">
        <f>IF($B170="","",SUMIF('Rekap Order'!$W$2:$W$501,$B170,'Rekap Order'!$G$2:$G$501))</f>
        <v/>
      </c>
      <c r="D170" s="16">
        <f>IF($B170="","",COUNTIF('Rekap Order'!$W$2:$W$501,$B170))</f>
        <v/>
      </c>
      <c r="E170" s="17">
        <f>IF($B170="","",INDEX('Rekap Order'!$H$2:$H$501,MATCH($B170,'Rekap Order'!$W$2:$W$501,0)))</f>
        <v/>
      </c>
      <c r="F170" s="17">
        <f>IF($B170="","",SUMPRODUCT(('Rekap Order'!$W$2:$W$501=$B170)*'Rekap Order'!$H$2:$H$501*'Rekap Order'!$G$2:$G$501))</f>
        <v/>
      </c>
      <c r="G170" s="16">
        <f>IF($B170="","",SUMIFS('Rekap Order'!$G$2:$G$501,'Rekap Order'!$W$2:$W$501,$B170,'Rekap Order'!$N$2:$N$501,"Sudah dibeli")+SUMIFS('Rekap Order'!$G$2:$G$501,'Rekap Order'!$W$2:$W$501,$B170,'Rekap Order'!$N$2:$N$501,"Dikirim"))</f>
        <v/>
      </c>
      <c r="H170" s="16">
        <f>IF($B170="","",SUMIFS('Rekap Order'!$G$2:$G$501,'Rekap Order'!$W$2:$W$501,$B170,'Rekap Order'!$N$2:$N$501,"Habis"))</f>
        <v/>
      </c>
      <c r="I170" s="16">
        <f>IF($B170="","",C170-G170-H170)</f>
        <v/>
      </c>
    </row>
    <row r="171">
      <c r="A171" s="31">
        <f>IF($B171="","",ROW()-1)</f>
        <v/>
      </c>
      <c r="B171" s="31">
        <f>IFERROR(INDEX('Rekap Order'!$W$2:$W$501,MATCH(ROW()-1,'Rekap Order'!$X$2:$X$501,0)),"")</f>
        <v/>
      </c>
      <c r="C171" s="16">
        <f>IF($B171="","",SUMIF('Rekap Order'!$W$2:$W$501,$B171,'Rekap Order'!$G$2:$G$501))</f>
        <v/>
      </c>
      <c r="D171" s="16">
        <f>IF($B171="","",COUNTIF('Rekap Order'!$W$2:$W$501,$B171))</f>
        <v/>
      </c>
      <c r="E171" s="17">
        <f>IF($B171="","",INDEX('Rekap Order'!$H$2:$H$501,MATCH($B171,'Rekap Order'!$W$2:$W$501,0)))</f>
        <v/>
      </c>
      <c r="F171" s="17">
        <f>IF($B171="","",SUMPRODUCT(('Rekap Order'!$W$2:$W$501=$B171)*'Rekap Order'!$H$2:$H$501*'Rekap Order'!$G$2:$G$501))</f>
        <v/>
      </c>
      <c r="G171" s="16">
        <f>IF($B171="","",SUMIFS('Rekap Order'!$G$2:$G$501,'Rekap Order'!$W$2:$W$501,$B171,'Rekap Order'!$N$2:$N$501,"Sudah dibeli")+SUMIFS('Rekap Order'!$G$2:$G$501,'Rekap Order'!$W$2:$W$501,$B171,'Rekap Order'!$N$2:$N$501,"Dikirim"))</f>
        <v/>
      </c>
      <c r="H171" s="16">
        <f>IF($B171="","",SUMIFS('Rekap Order'!$G$2:$G$501,'Rekap Order'!$W$2:$W$501,$B171,'Rekap Order'!$N$2:$N$501,"Habis"))</f>
        <v/>
      </c>
      <c r="I171" s="16">
        <f>IF($B171="","",C171-G171-H171)</f>
        <v/>
      </c>
    </row>
    <row r="172">
      <c r="A172" s="31">
        <f>IF($B172="","",ROW()-1)</f>
        <v/>
      </c>
      <c r="B172" s="31">
        <f>IFERROR(INDEX('Rekap Order'!$W$2:$W$501,MATCH(ROW()-1,'Rekap Order'!$X$2:$X$501,0)),"")</f>
        <v/>
      </c>
      <c r="C172" s="16">
        <f>IF($B172="","",SUMIF('Rekap Order'!$W$2:$W$501,$B172,'Rekap Order'!$G$2:$G$501))</f>
        <v/>
      </c>
      <c r="D172" s="16">
        <f>IF($B172="","",COUNTIF('Rekap Order'!$W$2:$W$501,$B172))</f>
        <v/>
      </c>
      <c r="E172" s="17">
        <f>IF($B172="","",INDEX('Rekap Order'!$H$2:$H$501,MATCH($B172,'Rekap Order'!$W$2:$W$501,0)))</f>
        <v/>
      </c>
      <c r="F172" s="17">
        <f>IF($B172="","",SUMPRODUCT(('Rekap Order'!$W$2:$W$501=$B172)*'Rekap Order'!$H$2:$H$501*'Rekap Order'!$G$2:$G$501))</f>
        <v/>
      </c>
      <c r="G172" s="16">
        <f>IF($B172="","",SUMIFS('Rekap Order'!$G$2:$G$501,'Rekap Order'!$W$2:$W$501,$B172,'Rekap Order'!$N$2:$N$501,"Sudah dibeli")+SUMIFS('Rekap Order'!$G$2:$G$501,'Rekap Order'!$W$2:$W$501,$B172,'Rekap Order'!$N$2:$N$501,"Dikirim"))</f>
        <v/>
      </c>
      <c r="H172" s="16">
        <f>IF($B172="","",SUMIFS('Rekap Order'!$G$2:$G$501,'Rekap Order'!$W$2:$W$501,$B172,'Rekap Order'!$N$2:$N$501,"Habis"))</f>
        <v/>
      </c>
      <c r="I172" s="16">
        <f>IF($B172="","",C172-G172-H172)</f>
        <v/>
      </c>
    </row>
    <row r="173">
      <c r="A173" s="31">
        <f>IF($B173="","",ROW()-1)</f>
        <v/>
      </c>
      <c r="B173" s="31">
        <f>IFERROR(INDEX('Rekap Order'!$W$2:$W$501,MATCH(ROW()-1,'Rekap Order'!$X$2:$X$501,0)),"")</f>
        <v/>
      </c>
      <c r="C173" s="16">
        <f>IF($B173="","",SUMIF('Rekap Order'!$W$2:$W$501,$B173,'Rekap Order'!$G$2:$G$501))</f>
        <v/>
      </c>
      <c r="D173" s="16">
        <f>IF($B173="","",COUNTIF('Rekap Order'!$W$2:$W$501,$B173))</f>
        <v/>
      </c>
      <c r="E173" s="17">
        <f>IF($B173="","",INDEX('Rekap Order'!$H$2:$H$501,MATCH($B173,'Rekap Order'!$W$2:$W$501,0)))</f>
        <v/>
      </c>
      <c r="F173" s="17">
        <f>IF($B173="","",SUMPRODUCT(('Rekap Order'!$W$2:$W$501=$B173)*'Rekap Order'!$H$2:$H$501*'Rekap Order'!$G$2:$G$501))</f>
        <v/>
      </c>
      <c r="G173" s="16">
        <f>IF($B173="","",SUMIFS('Rekap Order'!$G$2:$G$501,'Rekap Order'!$W$2:$W$501,$B173,'Rekap Order'!$N$2:$N$501,"Sudah dibeli")+SUMIFS('Rekap Order'!$G$2:$G$501,'Rekap Order'!$W$2:$W$501,$B173,'Rekap Order'!$N$2:$N$501,"Dikirim"))</f>
        <v/>
      </c>
      <c r="H173" s="16">
        <f>IF($B173="","",SUMIFS('Rekap Order'!$G$2:$G$501,'Rekap Order'!$W$2:$W$501,$B173,'Rekap Order'!$N$2:$N$501,"Habis"))</f>
        <v/>
      </c>
      <c r="I173" s="16">
        <f>IF($B173="","",C173-G173-H173)</f>
        <v/>
      </c>
    </row>
    <row r="174">
      <c r="A174" s="31">
        <f>IF($B174="","",ROW()-1)</f>
        <v/>
      </c>
      <c r="B174" s="31">
        <f>IFERROR(INDEX('Rekap Order'!$W$2:$W$501,MATCH(ROW()-1,'Rekap Order'!$X$2:$X$501,0)),"")</f>
        <v/>
      </c>
      <c r="C174" s="16">
        <f>IF($B174="","",SUMIF('Rekap Order'!$W$2:$W$501,$B174,'Rekap Order'!$G$2:$G$501))</f>
        <v/>
      </c>
      <c r="D174" s="16">
        <f>IF($B174="","",COUNTIF('Rekap Order'!$W$2:$W$501,$B174))</f>
        <v/>
      </c>
      <c r="E174" s="17">
        <f>IF($B174="","",INDEX('Rekap Order'!$H$2:$H$501,MATCH($B174,'Rekap Order'!$W$2:$W$501,0)))</f>
        <v/>
      </c>
      <c r="F174" s="17">
        <f>IF($B174="","",SUMPRODUCT(('Rekap Order'!$W$2:$W$501=$B174)*'Rekap Order'!$H$2:$H$501*'Rekap Order'!$G$2:$G$501))</f>
        <v/>
      </c>
      <c r="G174" s="16">
        <f>IF($B174="","",SUMIFS('Rekap Order'!$G$2:$G$501,'Rekap Order'!$W$2:$W$501,$B174,'Rekap Order'!$N$2:$N$501,"Sudah dibeli")+SUMIFS('Rekap Order'!$G$2:$G$501,'Rekap Order'!$W$2:$W$501,$B174,'Rekap Order'!$N$2:$N$501,"Dikirim"))</f>
        <v/>
      </c>
      <c r="H174" s="16">
        <f>IF($B174="","",SUMIFS('Rekap Order'!$G$2:$G$501,'Rekap Order'!$W$2:$W$501,$B174,'Rekap Order'!$N$2:$N$501,"Habis"))</f>
        <v/>
      </c>
      <c r="I174" s="16">
        <f>IF($B174="","",C174-G174-H174)</f>
        <v/>
      </c>
    </row>
    <row r="175">
      <c r="A175" s="31">
        <f>IF($B175="","",ROW()-1)</f>
        <v/>
      </c>
      <c r="B175" s="31">
        <f>IFERROR(INDEX('Rekap Order'!$W$2:$W$501,MATCH(ROW()-1,'Rekap Order'!$X$2:$X$501,0)),"")</f>
        <v/>
      </c>
      <c r="C175" s="16">
        <f>IF($B175="","",SUMIF('Rekap Order'!$W$2:$W$501,$B175,'Rekap Order'!$G$2:$G$501))</f>
        <v/>
      </c>
      <c r="D175" s="16">
        <f>IF($B175="","",COUNTIF('Rekap Order'!$W$2:$W$501,$B175))</f>
        <v/>
      </c>
      <c r="E175" s="17">
        <f>IF($B175="","",INDEX('Rekap Order'!$H$2:$H$501,MATCH($B175,'Rekap Order'!$W$2:$W$501,0)))</f>
        <v/>
      </c>
      <c r="F175" s="17">
        <f>IF($B175="","",SUMPRODUCT(('Rekap Order'!$W$2:$W$501=$B175)*'Rekap Order'!$H$2:$H$501*'Rekap Order'!$G$2:$G$501))</f>
        <v/>
      </c>
      <c r="G175" s="16">
        <f>IF($B175="","",SUMIFS('Rekap Order'!$G$2:$G$501,'Rekap Order'!$W$2:$W$501,$B175,'Rekap Order'!$N$2:$N$501,"Sudah dibeli")+SUMIFS('Rekap Order'!$G$2:$G$501,'Rekap Order'!$W$2:$W$501,$B175,'Rekap Order'!$N$2:$N$501,"Dikirim"))</f>
        <v/>
      </c>
      <c r="H175" s="16">
        <f>IF($B175="","",SUMIFS('Rekap Order'!$G$2:$G$501,'Rekap Order'!$W$2:$W$501,$B175,'Rekap Order'!$N$2:$N$501,"Habis"))</f>
        <v/>
      </c>
      <c r="I175" s="16">
        <f>IF($B175="","",C175-G175-H175)</f>
        <v/>
      </c>
    </row>
    <row r="176">
      <c r="A176" s="31">
        <f>IF($B176="","",ROW()-1)</f>
        <v/>
      </c>
      <c r="B176" s="31">
        <f>IFERROR(INDEX('Rekap Order'!$W$2:$W$501,MATCH(ROW()-1,'Rekap Order'!$X$2:$X$501,0)),"")</f>
        <v/>
      </c>
      <c r="C176" s="16">
        <f>IF($B176="","",SUMIF('Rekap Order'!$W$2:$W$501,$B176,'Rekap Order'!$G$2:$G$501))</f>
        <v/>
      </c>
      <c r="D176" s="16">
        <f>IF($B176="","",COUNTIF('Rekap Order'!$W$2:$W$501,$B176))</f>
        <v/>
      </c>
      <c r="E176" s="17">
        <f>IF($B176="","",INDEX('Rekap Order'!$H$2:$H$501,MATCH($B176,'Rekap Order'!$W$2:$W$501,0)))</f>
        <v/>
      </c>
      <c r="F176" s="17">
        <f>IF($B176="","",SUMPRODUCT(('Rekap Order'!$W$2:$W$501=$B176)*'Rekap Order'!$H$2:$H$501*'Rekap Order'!$G$2:$G$501))</f>
        <v/>
      </c>
      <c r="G176" s="16">
        <f>IF($B176="","",SUMIFS('Rekap Order'!$G$2:$G$501,'Rekap Order'!$W$2:$W$501,$B176,'Rekap Order'!$N$2:$N$501,"Sudah dibeli")+SUMIFS('Rekap Order'!$G$2:$G$501,'Rekap Order'!$W$2:$W$501,$B176,'Rekap Order'!$N$2:$N$501,"Dikirim"))</f>
        <v/>
      </c>
      <c r="H176" s="16">
        <f>IF($B176="","",SUMIFS('Rekap Order'!$G$2:$G$501,'Rekap Order'!$W$2:$W$501,$B176,'Rekap Order'!$N$2:$N$501,"Habis"))</f>
        <v/>
      </c>
      <c r="I176" s="16">
        <f>IF($B176="","",C176-G176-H176)</f>
        <v/>
      </c>
    </row>
    <row r="177">
      <c r="A177" s="31">
        <f>IF($B177="","",ROW()-1)</f>
        <v/>
      </c>
      <c r="B177" s="31">
        <f>IFERROR(INDEX('Rekap Order'!$W$2:$W$501,MATCH(ROW()-1,'Rekap Order'!$X$2:$X$501,0)),"")</f>
        <v/>
      </c>
      <c r="C177" s="16">
        <f>IF($B177="","",SUMIF('Rekap Order'!$W$2:$W$501,$B177,'Rekap Order'!$G$2:$G$501))</f>
        <v/>
      </c>
      <c r="D177" s="16">
        <f>IF($B177="","",COUNTIF('Rekap Order'!$W$2:$W$501,$B177))</f>
        <v/>
      </c>
      <c r="E177" s="17">
        <f>IF($B177="","",INDEX('Rekap Order'!$H$2:$H$501,MATCH($B177,'Rekap Order'!$W$2:$W$501,0)))</f>
        <v/>
      </c>
      <c r="F177" s="17">
        <f>IF($B177="","",SUMPRODUCT(('Rekap Order'!$W$2:$W$501=$B177)*'Rekap Order'!$H$2:$H$501*'Rekap Order'!$G$2:$G$501))</f>
        <v/>
      </c>
      <c r="G177" s="16">
        <f>IF($B177="","",SUMIFS('Rekap Order'!$G$2:$G$501,'Rekap Order'!$W$2:$W$501,$B177,'Rekap Order'!$N$2:$N$501,"Sudah dibeli")+SUMIFS('Rekap Order'!$G$2:$G$501,'Rekap Order'!$W$2:$W$501,$B177,'Rekap Order'!$N$2:$N$501,"Dikirim"))</f>
        <v/>
      </c>
      <c r="H177" s="16">
        <f>IF($B177="","",SUMIFS('Rekap Order'!$G$2:$G$501,'Rekap Order'!$W$2:$W$501,$B177,'Rekap Order'!$N$2:$N$501,"Habis"))</f>
        <v/>
      </c>
      <c r="I177" s="16">
        <f>IF($B177="","",C177-G177-H177)</f>
        <v/>
      </c>
    </row>
    <row r="178">
      <c r="A178" s="31">
        <f>IF($B178="","",ROW()-1)</f>
        <v/>
      </c>
      <c r="B178" s="31">
        <f>IFERROR(INDEX('Rekap Order'!$W$2:$W$501,MATCH(ROW()-1,'Rekap Order'!$X$2:$X$501,0)),"")</f>
        <v/>
      </c>
      <c r="C178" s="16">
        <f>IF($B178="","",SUMIF('Rekap Order'!$W$2:$W$501,$B178,'Rekap Order'!$G$2:$G$501))</f>
        <v/>
      </c>
      <c r="D178" s="16">
        <f>IF($B178="","",COUNTIF('Rekap Order'!$W$2:$W$501,$B178))</f>
        <v/>
      </c>
      <c r="E178" s="17">
        <f>IF($B178="","",INDEX('Rekap Order'!$H$2:$H$501,MATCH($B178,'Rekap Order'!$W$2:$W$501,0)))</f>
        <v/>
      </c>
      <c r="F178" s="17">
        <f>IF($B178="","",SUMPRODUCT(('Rekap Order'!$W$2:$W$501=$B178)*'Rekap Order'!$H$2:$H$501*'Rekap Order'!$G$2:$G$501))</f>
        <v/>
      </c>
      <c r="G178" s="16">
        <f>IF($B178="","",SUMIFS('Rekap Order'!$G$2:$G$501,'Rekap Order'!$W$2:$W$501,$B178,'Rekap Order'!$N$2:$N$501,"Sudah dibeli")+SUMIFS('Rekap Order'!$G$2:$G$501,'Rekap Order'!$W$2:$W$501,$B178,'Rekap Order'!$N$2:$N$501,"Dikirim"))</f>
        <v/>
      </c>
      <c r="H178" s="16">
        <f>IF($B178="","",SUMIFS('Rekap Order'!$G$2:$G$501,'Rekap Order'!$W$2:$W$501,$B178,'Rekap Order'!$N$2:$N$501,"Habis"))</f>
        <v/>
      </c>
      <c r="I178" s="16">
        <f>IF($B178="","",C178-G178-H178)</f>
        <v/>
      </c>
    </row>
    <row r="179">
      <c r="A179" s="31">
        <f>IF($B179="","",ROW()-1)</f>
        <v/>
      </c>
      <c r="B179" s="31">
        <f>IFERROR(INDEX('Rekap Order'!$W$2:$W$501,MATCH(ROW()-1,'Rekap Order'!$X$2:$X$501,0)),"")</f>
        <v/>
      </c>
      <c r="C179" s="16">
        <f>IF($B179="","",SUMIF('Rekap Order'!$W$2:$W$501,$B179,'Rekap Order'!$G$2:$G$501))</f>
        <v/>
      </c>
      <c r="D179" s="16">
        <f>IF($B179="","",COUNTIF('Rekap Order'!$W$2:$W$501,$B179))</f>
        <v/>
      </c>
      <c r="E179" s="17">
        <f>IF($B179="","",INDEX('Rekap Order'!$H$2:$H$501,MATCH($B179,'Rekap Order'!$W$2:$W$501,0)))</f>
        <v/>
      </c>
      <c r="F179" s="17">
        <f>IF($B179="","",SUMPRODUCT(('Rekap Order'!$W$2:$W$501=$B179)*'Rekap Order'!$H$2:$H$501*'Rekap Order'!$G$2:$G$501))</f>
        <v/>
      </c>
      <c r="G179" s="16">
        <f>IF($B179="","",SUMIFS('Rekap Order'!$G$2:$G$501,'Rekap Order'!$W$2:$W$501,$B179,'Rekap Order'!$N$2:$N$501,"Sudah dibeli")+SUMIFS('Rekap Order'!$G$2:$G$501,'Rekap Order'!$W$2:$W$501,$B179,'Rekap Order'!$N$2:$N$501,"Dikirim"))</f>
        <v/>
      </c>
      <c r="H179" s="16">
        <f>IF($B179="","",SUMIFS('Rekap Order'!$G$2:$G$501,'Rekap Order'!$W$2:$W$501,$B179,'Rekap Order'!$N$2:$N$501,"Habis"))</f>
        <v/>
      </c>
      <c r="I179" s="16">
        <f>IF($B179="","",C179-G179-H179)</f>
        <v/>
      </c>
    </row>
    <row r="180">
      <c r="A180" s="31">
        <f>IF($B180="","",ROW()-1)</f>
        <v/>
      </c>
      <c r="B180" s="31">
        <f>IFERROR(INDEX('Rekap Order'!$W$2:$W$501,MATCH(ROW()-1,'Rekap Order'!$X$2:$X$501,0)),"")</f>
        <v/>
      </c>
      <c r="C180" s="16">
        <f>IF($B180="","",SUMIF('Rekap Order'!$W$2:$W$501,$B180,'Rekap Order'!$G$2:$G$501))</f>
        <v/>
      </c>
      <c r="D180" s="16">
        <f>IF($B180="","",COUNTIF('Rekap Order'!$W$2:$W$501,$B180))</f>
        <v/>
      </c>
      <c r="E180" s="17">
        <f>IF($B180="","",INDEX('Rekap Order'!$H$2:$H$501,MATCH($B180,'Rekap Order'!$W$2:$W$501,0)))</f>
        <v/>
      </c>
      <c r="F180" s="17">
        <f>IF($B180="","",SUMPRODUCT(('Rekap Order'!$W$2:$W$501=$B180)*'Rekap Order'!$H$2:$H$501*'Rekap Order'!$G$2:$G$501))</f>
        <v/>
      </c>
      <c r="G180" s="16">
        <f>IF($B180="","",SUMIFS('Rekap Order'!$G$2:$G$501,'Rekap Order'!$W$2:$W$501,$B180,'Rekap Order'!$N$2:$N$501,"Sudah dibeli")+SUMIFS('Rekap Order'!$G$2:$G$501,'Rekap Order'!$W$2:$W$501,$B180,'Rekap Order'!$N$2:$N$501,"Dikirim"))</f>
        <v/>
      </c>
      <c r="H180" s="16">
        <f>IF($B180="","",SUMIFS('Rekap Order'!$G$2:$G$501,'Rekap Order'!$W$2:$W$501,$B180,'Rekap Order'!$N$2:$N$501,"Habis"))</f>
        <v/>
      </c>
      <c r="I180" s="16">
        <f>IF($B180="","",C180-G180-H180)</f>
        <v/>
      </c>
    </row>
    <row r="181">
      <c r="A181" s="31">
        <f>IF($B181="","",ROW()-1)</f>
        <v/>
      </c>
      <c r="B181" s="31">
        <f>IFERROR(INDEX('Rekap Order'!$W$2:$W$501,MATCH(ROW()-1,'Rekap Order'!$X$2:$X$501,0)),"")</f>
        <v/>
      </c>
      <c r="C181" s="16">
        <f>IF($B181="","",SUMIF('Rekap Order'!$W$2:$W$501,$B181,'Rekap Order'!$G$2:$G$501))</f>
        <v/>
      </c>
      <c r="D181" s="16">
        <f>IF($B181="","",COUNTIF('Rekap Order'!$W$2:$W$501,$B181))</f>
        <v/>
      </c>
      <c r="E181" s="17">
        <f>IF($B181="","",INDEX('Rekap Order'!$H$2:$H$501,MATCH($B181,'Rekap Order'!$W$2:$W$501,0)))</f>
        <v/>
      </c>
      <c r="F181" s="17">
        <f>IF($B181="","",SUMPRODUCT(('Rekap Order'!$W$2:$W$501=$B181)*'Rekap Order'!$H$2:$H$501*'Rekap Order'!$G$2:$G$501))</f>
        <v/>
      </c>
      <c r="G181" s="16">
        <f>IF($B181="","",SUMIFS('Rekap Order'!$G$2:$G$501,'Rekap Order'!$W$2:$W$501,$B181,'Rekap Order'!$N$2:$N$501,"Sudah dibeli")+SUMIFS('Rekap Order'!$G$2:$G$501,'Rekap Order'!$W$2:$W$501,$B181,'Rekap Order'!$N$2:$N$501,"Dikirim"))</f>
        <v/>
      </c>
      <c r="H181" s="16">
        <f>IF($B181="","",SUMIFS('Rekap Order'!$G$2:$G$501,'Rekap Order'!$W$2:$W$501,$B181,'Rekap Order'!$N$2:$N$501,"Habis"))</f>
        <v/>
      </c>
      <c r="I181" s="16">
        <f>IF($B181="","",C181-G181-H181)</f>
        <v/>
      </c>
    </row>
    <row r="182">
      <c r="A182" s="31">
        <f>IF($B182="","",ROW()-1)</f>
        <v/>
      </c>
      <c r="B182" s="31">
        <f>IFERROR(INDEX('Rekap Order'!$W$2:$W$501,MATCH(ROW()-1,'Rekap Order'!$X$2:$X$501,0)),"")</f>
        <v/>
      </c>
      <c r="C182" s="16">
        <f>IF($B182="","",SUMIF('Rekap Order'!$W$2:$W$501,$B182,'Rekap Order'!$G$2:$G$501))</f>
        <v/>
      </c>
      <c r="D182" s="16">
        <f>IF($B182="","",COUNTIF('Rekap Order'!$W$2:$W$501,$B182))</f>
        <v/>
      </c>
      <c r="E182" s="17">
        <f>IF($B182="","",INDEX('Rekap Order'!$H$2:$H$501,MATCH($B182,'Rekap Order'!$W$2:$W$501,0)))</f>
        <v/>
      </c>
      <c r="F182" s="17">
        <f>IF($B182="","",SUMPRODUCT(('Rekap Order'!$W$2:$W$501=$B182)*'Rekap Order'!$H$2:$H$501*'Rekap Order'!$G$2:$G$501))</f>
        <v/>
      </c>
      <c r="G182" s="16">
        <f>IF($B182="","",SUMIFS('Rekap Order'!$G$2:$G$501,'Rekap Order'!$W$2:$W$501,$B182,'Rekap Order'!$N$2:$N$501,"Sudah dibeli")+SUMIFS('Rekap Order'!$G$2:$G$501,'Rekap Order'!$W$2:$W$501,$B182,'Rekap Order'!$N$2:$N$501,"Dikirim"))</f>
        <v/>
      </c>
      <c r="H182" s="16">
        <f>IF($B182="","",SUMIFS('Rekap Order'!$G$2:$G$501,'Rekap Order'!$W$2:$W$501,$B182,'Rekap Order'!$N$2:$N$501,"Habis"))</f>
        <v/>
      </c>
      <c r="I182" s="16">
        <f>IF($B182="","",C182-G182-H182)</f>
        <v/>
      </c>
    </row>
    <row r="183">
      <c r="A183" s="31">
        <f>IF($B183="","",ROW()-1)</f>
        <v/>
      </c>
      <c r="B183" s="31">
        <f>IFERROR(INDEX('Rekap Order'!$W$2:$W$501,MATCH(ROW()-1,'Rekap Order'!$X$2:$X$501,0)),"")</f>
        <v/>
      </c>
      <c r="C183" s="16">
        <f>IF($B183="","",SUMIF('Rekap Order'!$W$2:$W$501,$B183,'Rekap Order'!$G$2:$G$501))</f>
        <v/>
      </c>
      <c r="D183" s="16">
        <f>IF($B183="","",COUNTIF('Rekap Order'!$W$2:$W$501,$B183))</f>
        <v/>
      </c>
      <c r="E183" s="17">
        <f>IF($B183="","",INDEX('Rekap Order'!$H$2:$H$501,MATCH($B183,'Rekap Order'!$W$2:$W$501,0)))</f>
        <v/>
      </c>
      <c r="F183" s="17">
        <f>IF($B183="","",SUMPRODUCT(('Rekap Order'!$W$2:$W$501=$B183)*'Rekap Order'!$H$2:$H$501*'Rekap Order'!$G$2:$G$501))</f>
        <v/>
      </c>
      <c r="G183" s="16">
        <f>IF($B183="","",SUMIFS('Rekap Order'!$G$2:$G$501,'Rekap Order'!$W$2:$W$501,$B183,'Rekap Order'!$N$2:$N$501,"Sudah dibeli")+SUMIFS('Rekap Order'!$G$2:$G$501,'Rekap Order'!$W$2:$W$501,$B183,'Rekap Order'!$N$2:$N$501,"Dikirim"))</f>
        <v/>
      </c>
      <c r="H183" s="16">
        <f>IF($B183="","",SUMIFS('Rekap Order'!$G$2:$G$501,'Rekap Order'!$W$2:$W$501,$B183,'Rekap Order'!$N$2:$N$501,"Habis"))</f>
        <v/>
      </c>
      <c r="I183" s="16">
        <f>IF($B183="","",C183-G183-H183)</f>
        <v/>
      </c>
    </row>
    <row r="184">
      <c r="A184" s="31">
        <f>IF($B184="","",ROW()-1)</f>
        <v/>
      </c>
      <c r="B184" s="31">
        <f>IFERROR(INDEX('Rekap Order'!$W$2:$W$501,MATCH(ROW()-1,'Rekap Order'!$X$2:$X$501,0)),"")</f>
        <v/>
      </c>
      <c r="C184" s="16">
        <f>IF($B184="","",SUMIF('Rekap Order'!$W$2:$W$501,$B184,'Rekap Order'!$G$2:$G$501))</f>
        <v/>
      </c>
      <c r="D184" s="16">
        <f>IF($B184="","",COUNTIF('Rekap Order'!$W$2:$W$501,$B184))</f>
        <v/>
      </c>
      <c r="E184" s="17">
        <f>IF($B184="","",INDEX('Rekap Order'!$H$2:$H$501,MATCH($B184,'Rekap Order'!$W$2:$W$501,0)))</f>
        <v/>
      </c>
      <c r="F184" s="17">
        <f>IF($B184="","",SUMPRODUCT(('Rekap Order'!$W$2:$W$501=$B184)*'Rekap Order'!$H$2:$H$501*'Rekap Order'!$G$2:$G$501))</f>
        <v/>
      </c>
      <c r="G184" s="16">
        <f>IF($B184="","",SUMIFS('Rekap Order'!$G$2:$G$501,'Rekap Order'!$W$2:$W$501,$B184,'Rekap Order'!$N$2:$N$501,"Sudah dibeli")+SUMIFS('Rekap Order'!$G$2:$G$501,'Rekap Order'!$W$2:$W$501,$B184,'Rekap Order'!$N$2:$N$501,"Dikirim"))</f>
        <v/>
      </c>
      <c r="H184" s="16">
        <f>IF($B184="","",SUMIFS('Rekap Order'!$G$2:$G$501,'Rekap Order'!$W$2:$W$501,$B184,'Rekap Order'!$N$2:$N$501,"Habis"))</f>
        <v/>
      </c>
      <c r="I184" s="16">
        <f>IF($B184="","",C184-G184-H184)</f>
        <v/>
      </c>
    </row>
    <row r="185">
      <c r="A185" s="31">
        <f>IF($B185="","",ROW()-1)</f>
        <v/>
      </c>
      <c r="B185" s="31">
        <f>IFERROR(INDEX('Rekap Order'!$W$2:$W$501,MATCH(ROW()-1,'Rekap Order'!$X$2:$X$501,0)),"")</f>
        <v/>
      </c>
      <c r="C185" s="16">
        <f>IF($B185="","",SUMIF('Rekap Order'!$W$2:$W$501,$B185,'Rekap Order'!$G$2:$G$501))</f>
        <v/>
      </c>
      <c r="D185" s="16">
        <f>IF($B185="","",COUNTIF('Rekap Order'!$W$2:$W$501,$B185))</f>
        <v/>
      </c>
      <c r="E185" s="17">
        <f>IF($B185="","",INDEX('Rekap Order'!$H$2:$H$501,MATCH($B185,'Rekap Order'!$W$2:$W$501,0)))</f>
        <v/>
      </c>
      <c r="F185" s="17">
        <f>IF($B185="","",SUMPRODUCT(('Rekap Order'!$W$2:$W$501=$B185)*'Rekap Order'!$H$2:$H$501*'Rekap Order'!$G$2:$G$501))</f>
        <v/>
      </c>
      <c r="G185" s="16">
        <f>IF($B185="","",SUMIFS('Rekap Order'!$G$2:$G$501,'Rekap Order'!$W$2:$W$501,$B185,'Rekap Order'!$N$2:$N$501,"Sudah dibeli")+SUMIFS('Rekap Order'!$G$2:$G$501,'Rekap Order'!$W$2:$W$501,$B185,'Rekap Order'!$N$2:$N$501,"Dikirim"))</f>
        <v/>
      </c>
      <c r="H185" s="16">
        <f>IF($B185="","",SUMIFS('Rekap Order'!$G$2:$G$501,'Rekap Order'!$W$2:$W$501,$B185,'Rekap Order'!$N$2:$N$501,"Habis"))</f>
        <v/>
      </c>
      <c r="I185" s="16">
        <f>IF($B185="","",C185-G185-H185)</f>
        <v/>
      </c>
    </row>
    <row r="186">
      <c r="A186" s="31">
        <f>IF($B186="","",ROW()-1)</f>
        <v/>
      </c>
      <c r="B186" s="31">
        <f>IFERROR(INDEX('Rekap Order'!$W$2:$W$501,MATCH(ROW()-1,'Rekap Order'!$X$2:$X$501,0)),"")</f>
        <v/>
      </c>
      <c r="C186" s="16">
        <f>IF($B186="","",SUMIF('Rekap Order'!$W$2:$W$501,$B186,'Rekap Order'!$G$2:$G$501))</f>
        <v/>
      </c>
      <c r="D186" s="16">
        <f>IF($B186="","",COUNTIF('Rekap Order'!$W$2:$W$501,$B186))</f>
        <v/>
      </c>
      <c r="E186" s="17">
        <f>IF($B186="","",INDEX('Rekap Order'!$H$2:$H$501,MATCH($B186,'Rekap Order'!$W$2:$W$501,0)))</f>
        <v/>
      </c>
      <c r="F186" s="17">
        <f>IF($B186="","",SUMPRODUCT(('Rekap Order'!$W$2:$W$501=$B186)*'Rekap Order'!$H$2:$H$501*'Rekap Order'!$G$2:$G$501))</f>
        <v/>
      </c>
      <c r="G186" s="16">
        <f>IF($B186="","",SUMIFS('Rekap Order'!$G$2:$G$501,'Rekap Order'!$W$2:$W$501,$B186,'Rekap Order'!$N$2:$N$501,"Sudah dibeli")+SUMIFS('Rekap Order'!$G$2:$G$501,'Rekap Order'!$W$2:$W$501,$B186,'Rekap Order'!$N$2:$N$501,"Dikirim"))</f>
        <v/>
      </c>
      <c r="H186" s="16">
        <f>IF($B186="","",SUMIFS('Rekap Order'!$G$2:$G$501,'Rekap Order'!$W$2:$W$501,$B186,'Rekap Order'!$N$2:$N$501,"Habis"))</f>
        <v/>
      </c>
      <c r="I186" s="16">
        <f>IF($B186="","",C186-G186-H186)</f>
        <v/>
      </c>
    </row>
    <row r="187">
      <c r="A187" s="31">
        <f>IF($B187="","",ROW()-1)</f>
        <v/>
      </c>
      <c r="B187" s="31">
        <f>IFERROR(INDEX('Rekap Order'!$W$2:$W$501,MATCH(ROW()-1,'Rekap Order'!$X$2:$X$501,0)),"")</f>
        <v/>
      </c>
      <c r="C187" s="16">
        <f>IF($B187="","",SUMIF('Rekap Order'!$W$2:$W$501,$B187,'Rekap Order'!$G$2:$G$501))</f>
        <v/>
      </c>
      <c r="D187" s="16">
        <f>IF($B187="","",COUNTIF('Rekap Order'!$W$2:$W$501,$B187))</f>
        <v/>
      </c>
      <c r="E187" s="17">
        <f>IF($B187="","",INDEX('Rekap Order'!$H$2:$H$501,MATCH($B187,'Rekap Order'!$W$2:$W$501,0)))</f>
        <v/>
      </c>
      <c r="F187" s="17">
        <f>IF($B187="","",SUMPRODUCT(('Rekap Order'!$W$2:$W$501=$B187)*'Rekap Order'!$H$2:$H$501*'Rekap Order'!$G$2:$G$501))</f>
        <v/>
      </c>
      <c r="G187" s="16">
        <f>IF($B187="","",SUMIFS('Rekap Order'!$G$2:$G$501,'Rekap Order'!$W$2:$W$501,$B187,'Rekap Order'!$N$2:$N$501,"Sudah dibeli")+SUMIFS('Rekap Order'!$G$2:$G$501,'Rekap Order'!$W$2:$W$501,$B187,'Rekap Order'!$N$2:$N$501,"Dikirim"))</f>
        <v/>
      </c>
      <c r="H187" s="16">
        <f>IF($B187="","",SUMIFS('Rekap Order'!$G$2:$G$501,'Rekap Order'!$W$2:$W$501,$B187,'Rekap Order'!$N$2:$N$501,"Habis"))</f>
        <v/>
      </c>
      <c r="I187" s="16">
        <f>IF($B187="","",C187-G187-H187)</f>
        <v/>
      </c>
    </row>
    <row r="188">
      <c r="A188" s="31">
        <f>IF($B188="","",ROW()-1)</f>
        <v/>
      </c>
      <c r="B188" s="31">
        <f>IFERROR(INDEX('Rekap Order'!$W$2:$W$501,MATCH(ROW()-1,'Rekap Order'!$X$2:$X$501,0)),"")</f>
        <v/>
      </c>
      <c r="C188" s="16">
        <f>IF($B188="","",SUMIF('Rekap Order'!$W$2:$W$501,$B188,'Rekap Order'!$G$2:$G$501))</f>
        <v/>
      </c>
      <c r="D188" s="16">
        <f>IF($B188="","",COUNTIF('Rekap Order'!$W$2:$W$501,$B188))</f>
        <v/>
      </c>
      <c r="E188" s="17">
        <f>IF($B188="","",INDEX('Rekap Order'!$H$2:$H$501,MATCH($B188,'Rekap Order'!$W$2:$W$501,0)))</f>
        <v/>
      </c>
      <c r="F188" s="17">
        <f>IF($B188="","",SUMPRODUCT(('Rekap Order'!$W$2:$W$501=$B188)*'Rekap Order'!$H$2:$H$501*'Rekap Order'!$G$2:$G$501))</f>
        <v/>
      </c>
      <c r="G188" s="16">
        <f>IF($B188="","",SUMIFS('Rekap Order'!$G$2:$G$501,'Rekap Order'!$W$2:$W$501,$B188,'Rekap Order'!$N$2:$N$501,"Sudah dibeli")+SUMIFS('Rekap Order'!$G$2:$G$501,'Rekap Order'!$W$2:$W$501,$B188,'Rekap Order'!$N$2:$N$501,"Dikirim"))</f>
        <v/>
      </c>
      <c r="H188" s="16">
        <f>IF($B188="","",SUMIFS('Rekap Order'!$G$2:$G$501,'Rekap Order'!$W$2:$W$501,$B188,'Rekap Order'!$N$2:$N$501,"Habis"))</f>
        <v/>
      </c>
      <c r="I188" s="16">
        <f>IF($B188="","",C188-G188-H188)</f>
        <v/>
      </c>
    </row>
    <row r="189">
      <c r="A189" s="31">
        <f>IF($B189="","",ROW()-1)</f>
        <v/>
      </c>
      <c r="B189" s="31">
        <f>IFERROR(INDEX('Rekap Order'!$W$2:$W$501,MATCH(ROW()-1,'Rekap Order'!$X$2:$X$501,0)),"")</f>
        <v/>
      </c>
      <c r="C189" s="16">
        <f>IF($B189="","",SUMIF('Rekap Order'!$W$2:$W$501,$B189,'Rekap Order'!$G$2:$G$501))</f>
        <v/>
      </c>
      <c r="D189" s="16">
        <f>IF($B189="","",COUNTIF('Rekap Order'!$W$2:$W$501,$B189))</f>
        <v/>
      </c>
      <c r="E189" s="17">
        <f>IF($B189="","",INDEX('Rekap Order'!$H$2:$H$501,MATCH($B189,'Rekap Order'!$W$2:$W$501,0)))</f>
        <v/>
      </c>
      <c r="F189" s="17">
        <f>IF($B189="","",SUMPRODUCT(('Rekap Order'!$W$2:$W$501=$B189)*'Rekap Order'!$H$2:$H$501*'Rekap Order'!$G$2:$G$501))</f>
        <v/>
      </c>
      <c r="G189" s="16">
        <f>IF($B189="","",SUMIFS('Rekap Order'!$G$2:$G$501,'Rekap Order'!$W$2:$W$501,$B189,'Rekap Order'!$N$2:$N$501,"Sudah dibeli")+SUMIFS('Rekap Order'!$G$2:$G$501,'Rekap Order'!$W$2:$W$501,$B189,'Rekap Order'!$N$2:$N$501,"Dikirim"))</f>
        <v/>
      </c>
      <c r="H189" s="16">
        <f>IF($B189="","",SUMIFS('Rekap Order'!$G$2:$G$501,'Rekap Order'!$W$2:$W$501,$B189,'Rekap Order'!$N$2:$N$501,"Habis"))</f>
        <v/>
      </c>
      <c r="I189" s="16">
        <f>IF($B189="","",C189-G189-H189)</f>
        <v/>
      </c>
    </row>
    <row r="190">
      <c r="A190" s="31">
        <f>IF($B190="","",ROW()-1)</f>
        <v/>
      </c>
      <c r="B190" s="31">
        <f>IFERROR(INDEX('Rekap Order'!$W$2:$W$501,MATCH(ROW()-1,'Rekap Order'!$X$2:$X$501,0)),"")</f>
        <v/>
      </c>
      <c r="C190" s="16">
        <f>IF($B190="","",SUMIF('Rekap Order'!$W$2:$W$501,$B190,'Rekap Order'!$G$2:$G$501))</f>
        <v/>
      </c>
      <c r="D190" s="16">
        <f>IF($B190="","",COUNTIF('Rekap Order'!$W$2:$W$501,$B190))</f>
        <v/>
      </c>
      <c r="E190" s="17">
        <f>IF($B190="","",INDEX('Rekap Order'!$H$2:$H$501,MATCH($B190,'Rekap Order'!$W$2:$W$501,0)))</f>
        <v/>
      </c>
      <c r="F190" s="17">
        <f>IF($B190="","",SUMPRODUCT(('Rekap Order'!$W$2:$W$501=$B190)*'Rekap Order'!$H$2:$H$501*'Rekap Order'!$G$2:$G$501))</f>
        <v/>
      </c>
      <c r="G190" s="16">
        <f>IF($B190="","",SUMIFS('Rekap Order'!$G$2:$G$501,'Rekap Order'!$W$2:$W$501,$B190,'Rekap Order'!$N$2:$N$501,"Sudah dibeli")+SUMIFS('Rekap Order'!$G$2:$G$501,'Rekap Order'!$W$2:$W$501,$B190,'Rekap Order'!$N$2:$N$501,"Dikirim"))</f>
        <v/>
      </c>
      <c r="H190" s="16">
        <f>IF($B190="","",SUMIFS('Rekap Order'!$G$2:$G$501,'Rekap Order'!$W$2:$W$501,$B190,'Rekap Order'!$N$2:$N$501,"Habis"))</f>
        <v/>
      </c>
      <c r="I190" s="16">
        <f>IF($B190="","",C190-G190-H190)</f>
        <v/>
      </c>
    </row>
    <row r="191">
      <c r="A191" s="31">
        <f>IF($B191="","",ROW()-1)</f>
        <v/>
      </c>
      <c r="B191" s="31">
        <f>IFERROR(INDEX('Rekap Order'!$W$2:$W$501,MATCH(ROW()-1,'Rekap Order'!$X$2:$X$501,0)),"")</f>
        <v/>
      </c>
      <c r="C191" s="16">
        <f>IF($B191="","",SUMIF('Rekap Order'!$W$2:$W$501,$B191,'Rekap Order'!$G$2:$G$501))</f>
        <v/>
      </c>
      <c r="D191" s="16">
        <f>IF($B191="","",COUNTIF('Rekap Order'!$W$2:$W$501,$B191))</f>
        <v/>
      </c>
      <c r="E191" s="17">
        <f>IF($B191="","",INDEX('Rekap Order'!$H$2:$H$501,MATCH($B191,'Rekap Order'!$W$2:$W$501,0)))</f>
        <v/>
      </c>
      <c r="F191" s="17">
        <f>IF($B191="","",SUMPRODUCT(('Rekap Order'!$W$2:$W$501=$B191)*'Rekap Order'!$H$2:$H$501*'Rekap Order'!$G$2:$G$501))</f>
        <v/>
      </c>
      <c r="G191" s="16">
        <f>IF($B191="","",SUMIFS('Rekap Order'!$G$2:$G$501,'Rekap Order'!$W$2:$W$501,$B191,'Rekap Order'!$N$2:$N$501,"Sudah dibeli")+SUMIFS('Rekap Order'!$G$2:$G$501,'Rekap Order'!$W$2:$W$501,$B191,'Rekap Order'!$N$2:$N$501,"Dikirim"))</f>
        <v/>
      </c>
      <c r="H191" s="16">
        <f>IF($B191="","",SUMIFS('Rekap Order'!$G$2:$G$501,'Rekap Order'!$W$2:$W$501,$B191,'Rekap Order'!$N$2:$N$501,"Habis"))</f>
        <v/>
      </c>
      <c r="I191" s="16">
        <f>IF($B191="","",C191-G191-H191)</f>
        <v/>
      </c>
    </row>
    <row r="192">
      <c r="A192" s="31">
        <f>IF($B192="","",ROW()-1)</f>
        <v/>
      </c>
      <c r="B192" s="31">
        <f>IFERROR(INDEX('Rekap Order'!$W$2:$W$501,MATCH(ROW()-1,'Rekap Order'!$X$2:$X$501,0)),"")</f>
        <v/>
      </c>
      <c r="C192" s="16">
        <f>IF($B192="","",SUMIF('Rekap Order'!$W$2:$W$501,$B192,'Rekap Order'!$G$2:$G$501))</f>
        <v/>
      </c>
      <c r="D192" s="16">
        <f>IF($B192="","",COUNTIF('Rekap Order'!$W$2:$W$501,$B192))</f>
        <v/>
      </c>
      <c r="E192" s="17">
        <f>IF($B192="","",INDEX('Rekap Order'!$H$2:$H$501,MATCH($B192,'Rekap Order'!$W$2:$W$501,0)))</f>
        <v/>
      </c>
      <c r="F192" s="17">
        <f>IF($B192="","",SUMPRODUCT(('Rekap Order'!$W$2:$W$501=$B192)*'Rekap Order'!$H$2:$H$501*'Rekap Order'!$G$2:$G$501))</f>
        <v/>
      </c>
      <c r="G192" s="16">
        <f>IF($B192="","",SUMIFS('Rekap Order'!$G$2:$G$501,'Rekap Order'!$W$2:$W$501,$B192,'Rekap Order'!$N$2:$N$501,"Sudah dibeli")+SUMIFS('Rekap Order'!$G$2:$G$501,'Rekap Order'!$W$2:$W$501,$B192,'Rekap Order'!$N$2:$N$501,"Dikirim"))</f>
        <v/>
      </c>
      <c r="H192" s="16">
        <f>IF($B192="","",SUMIFS('Rekap Order'!$G$2:$G$501,'Rekap Order'!$W$2:$W$501,$B192,'Rekap Order'!$N$2:$N$501,"Habis"))</f>
        <v/>
      </c>
      <c r="I192" s="16">
        <f>IF($B192="","",C192-G192-H192)</f>
        <v/>
      </c>
    </row>
    <row r="193">
      <c r="A193" s="31">
        <f>IF($B193="","",ROW()-1)</f>
        <v/>
      </c>
      <c r="B193" s="31">
        <f>IFERROR(INDEX('Rekap Order'!$W$2:$W$501,MATCH(ROW()-1,'Rekap Order'!$X$2:$X$501,0)),"")</f>
        <v/>
      </c>
      <c r="C193" s="16">
        <f>IF($B193="","",SUMIF('Rekap Order'!$W$2:$W$501,$B193,'Rekap Order'!$G$2:$G$501))</f>
        <v/>
      </c>
      <c r="D193" s="16">
        <f>IF($B193="","",COUNTIF('Rekap Order'!$W$2:$W$501,$B193))</f>
        <v/>
      </c>
      <c r="E193" s="17">
        <f>IF($B193="","",INDEX('Rekap Order'!$H$2:$H$501,MATCH($B193,'Rekap Order'!$W$2:$W$501,0)))</f>
        <v/>
      </c>
      <c r="F193" s="17">
        <f>IF($B193="","",SUMPRODUCT(('Rekap Order'!$W$2:$W$501=$B193)*'Rekap Order'!$H$2:$H$501*'Rekap Order'!$G$2:$G$501))</f>
        <v/>
      </c>
      <c r="G193" s="16">
        <f>IF($B193="","",SUMIFS('Rekap Order'!$G$2:$G$501,'Rekap Order'!$W$2:$W$501,$B193,'Rekap Order'!$N$2:$N$501,"Sudah dibeli")+SUMIFS('Rekap Order'!$G$2:$G$501,'Rekap Order'!$W$2:$W$501,$B193,'Rekap Order'!$N$2:$N$501,"Dikirim"))</f>
        <v/>
      </c>
      <c r="H193" s="16">
        <f>IF($B193="","",SUMIFS('Rekap Order'!$G$2:$G$501,'Rekap Order'!$W$2:$W$501,$B193,'Rekap Order'!$N$2:$N$501,"Habis"))</f>
        <v/>
      </c>
      <c r="I193" s="16">
        <f>IF($B193="","",C193-G193-H193)</f>
        <v/>
      </c>
    </row>
    <row r="194">
      <c r="A194" s="31">
        <f>IF($B194="","",ROW()-1)</f>
        <v/>
      </c>
      <c r="B194" s="31">
        <f>IFERROR(INDEX('Rekap Order'!$W$2:$W$501,MATCH(ROW()-1,'Rekap Order'!$X$2:$X$501,0)),"")</f>
        <v/>
      </c>
      <c r="C194" s="16">
        <f>IF($B194="","",SUMIF('Rekap Order'!$W$2:$W$501,$B194,'Rekap Order'!$G$2:$G$501))</f>
        <v/>
      </c>
      <c r="D194" s="16">
        <f>IF($B194="","",COUNTIF('Rekap Order'!$W$2:$W$501,$B194))</f>
        <v/>
      </c>
      <c r="E194" s="17">
        <f>IF($B194="","",INDEX('Rekap Order'!$H$2:$H$501,MATCH($B194,'Rekap Order'!$W$2:$W$501,0)))</f>
        <v/>
      </c>
      <c r="F194" s="17">
        <f>IF($B194="","",SUMPRODUCT(('Rekap Order'!$W$2:$W$501=$B194)*'Rekap Order'!$H$2:$H$501*'Rekap Order'!$G$2:$G$501))</f>
        <v/>
      </c>
      <c r="G194" s="16">
        <f>IF($B194="","",SUMIFS('Rekap Order'!$G$2:$G$501,'Rekap Order'!$W$2:$W$501,$B194,'Rekap Order'!$N$2:$N$501,"Sudah dibeli")+SUMIFS('Rekap Order'!$G$2:$G$501,'Rekap Order'!$W$2:$W$501,$B194,'Rekap Order'!$N$2:$N$501,"Dikirim"))</f>
        <v/>
      </c>
      <c r="H194" s="16">
        <f>IF($B194="","",SUMIFS('Rekap Order'!$G$2:$G$501,'Rekap Order'!$W$2:$W$501,$B194,'Rekap Order'!$N$2:$N$501,"Habis"))</f>
        <v/>
      </c>
      <c r="I194" s="16">
        <f>IF($B194="","",C194-G194-H194)</f>
        <v/>
      </c>
    </row>
    <row r="195">
      <c r="A195" s="31">
        <f>IF($B195="","",ROW()-1)</f>
        <v/>
      </c>
      <c r="B195" s="31">
        <f>IFERROR(INDEX('Rekap Order'!$W$2:$W$501,MATCH(ROW()-1,'Rekap Order'!$X$2:$X$501,0)),"")</f>
        <v/>
      </c>
      <c r="C195" s="16">
        <f>IF($B195="","",SUMIF('Rekap Order'!$W$2:$W$501,$B195,'Rekap Order'!$G$2:$G$501))</f>
        <v/>
      </c>
      <c r="D195" s="16">
        <f>IF($B195="","",COUNTIF('Rekap Order'!$W$2:$W$501,$B195))</f>
        <v/>
      </c>
      <c r="E195" s="17">
        <f>IF($B195="","",INDEX('Rekap Order'!$H$2:$H$501,MATCH($B195,'Rekap Order'!$W$2:$W$501,0)))</f>
        <v/>
      </c>
      <c r="F195" s="17">
        <f>IF($B195="","",SUMPRODUCT(('Rekap Order'!$W$2:$W$501=$B195)*'Rekap Order'!$H$2:$H$501*'Rekap Order'!$G$2:$G$501))</f>
        <v/>
      </c>
      <c r="G195" s="16">
        <f>IF($B195="","",SUMIFS('Rekap Order'!$G$2:$G$501,'Rekap Order'!$W$2:$W$501,$B195,'Rekap Order'!$N$2:$N$501,"Sudah dibeli")+SUMIFS('Rekap Order'!$G$2:$G$501,'Rekap Order'!$W$2:$W$501,$B195,'Rekap Order'!$N$2:$N$501,"Dikirim"))</f>
        <v/>
      </c>
      <c r="H195" s="16">
        <f>IF($B195="","",SUMIFS('Rekap Order'!$G$2:$G$501,'Rekap Order'!$W$2:$W$501,$B195,'Rekap Order'!$N$2:$N$501,"Habis"))</f>
        <v/>
      </c>
      <c r="I195" s="16">
        <f>IF($B195="","",C195-G195-H195)</f>
        <v/>
      </c>
    </row>
    <row r="196">
      <c r="A196" s="31">
        <f>IF($B196="","",ROW()-1)</f>
        <v/>
      </c>
      <c r="B196" s="31">
        <f>IFERROR(INDEX('Rekap Order'!$W$2:$W$501,MATCH(ROW()-1,'Rekap Order'!$X$2:$X$501,0)),"")</f>
        <v/>
      </c>
      <c r="C196" s="16">
        <f>IF($B196="","",SUMIF('Rekap Order'!$W$2:$W$501,$B196,'Rekap Order'!$G$2:$G$501))</f>
        <v/>
      </c>
      <c r="D196" s="16">
        <f>IF($B196="","",COUNTIF('Rekap Order'!$W$2:$W$501,$B196))</f>
        <v/>
      </c>
      <c r="E196" s="17">
        <f>IF($B196="","",INDEX('Rekap Order'!$H$2:$H$501,MATCH($B196,'Rekap Order'!$W$2:$W$501,0)))</f>
        <v/>
      </c>
      <c r="F196" s="17">
        <f>IF($B196="","",SUMPRODUCT(('Rekap Order'!$W$2:$W$501=$B196)*'Rekap Order'!$H$2:$H$501*'Rekap Order'!$G$2:$G$501))</f>
        <v/>
      </c>
      <c r="G196" s="16">
        <f>IF($B196="","",SUMIFS('Rekap Order'!$G$2:$G$501,'Rekap Order'!$W$2:$W$501,$B196,'Rekap Order'!$N$2:$N$501,"Sudah dibeli")+SUMIFS('Rekap Order'!$G$2:$G$501,'Rekap Order'!$W$2:$W$501,$B196,'Rekap Order'!$N$2:$N$501,"Dikirim"))</f>
        <v/>
      </c>
      <c r="H196" s="16">
        <f>IF($B196="","",SUMIFS('Rekap Order'!$G$2:$G$501,'Rekap Order'!$W$2:$W$501,$B196,'Rekap Order'!$N$2:$N$501,"Habis"))</f>
        <v/>
      </c>
      <c r="I196" s="16">
        <f>IF($B196="","",C196-G196-H196)</f>
        <v/>
      </c>
    </row>
    <row r="197">
      <c r="A197" s="31">
        <f>IF($B197="","",ROW()-1)</f>
        <v/>
      </c>
      <c r="B197" s="31">
        <f>IFERROR(INDEX('Rekap Order'!$W$2:$W$501,MATCH(ROW()-1,'Rekap Order'!$X$2:$X$501,0)),"")</f>
        <v/>
      </c>
      <c r="C197" s="16">
        <f>IF($B197="","",SUMIF('Rekap Order'!$W$2:$W$501,$B197,'Rekap Order'!$G$2:$G$501))</f>
        <v/>
      </c>
      <c r="D197" s="16">
        <f>IF($B197="","",COUNTIF('Rekap Order'!$W$2:$W$501,$B197))</f>
        <v/>
      </c>
      <c r="E197" s="17">
        <f>IF($B197="","",INDEX('Rekap Order'!$H$2:$H$501,MATCH($B197,'Rekap Order'!$W$2:$W$501,0)))</f>
        <v/>
      </c>
      <c r="F197" s="17">
        <f>IF($B197="","",SUMPRODUCT(('Rekap Order'!$W$2:$W$501=$B197)*'Rekap Order'!$H$2:$H$501*'Rekap Order'!$G$2:$G$501))</f>
        <v/>
      </c>
      <c r="G197" s="16">
        <f>IF($B197="","",SUMIFS('Rekap Order'!$G$2:$G$501,'Rekap Order'!$W$2:$W$501,$B197,'Rekap Order'!$N$2:$N$501,"Sudah dibeli")+SUMIFS('Rekap Order'!$G$2:$G$501,'Rekap Order'!$W$2:$W$501,$B197,'Rekap Order'!$N$2:$N$501,"Dikirim"))</f>
        <v/>
      </c>
      <c r="H197" s="16">
        <f>IF($B197="","",SUMIFS('Rekap Order'!$G$2:$G$501,'Rekap Order'!$W$2:$W$501,$B197,'Rekap Order'!$N$2:$N$501,"Habis"))</f>
        <v/>
      </c>
      <c r="I197" s="16">
        <f>IF($B197="","",C197-G197-H197)</f>
        <v/>
      </c>
    </row>
    <row r="198">
      <c r="A198" s="31">
        <f>IF($B198="","",ROW()-1)</f>
        <v/>
      </c>
      <c r="B198" s="31">
        <f>IFERROR(INDEX('Rekap Order'!$W$2:$W$501,MATCH(ROW()-1,'Rekap Order'!$X$2:$X$501,0)),"")</f>
        <v/>
      </c>
      <c r="C198" s="16">
        <f>IF($B198="","",SUMIF('Rekap Order'!$W$2:$W$501,$B198,'Rekap Order'!$G$2:$G$501))</f>
        <v/>
      </c>
      <c r="D198" s="16">
        <f>IF($B198="","",COUNTIF('Rekap Order'!$W$2:$W$501,$B198))</f>
        <v/>
      </c>
      <c r="E198" s="17">
        <f>IF($B198="","",INDEX('Rekap Order'!$H$2:$H$501,MATCH($B198,'Rekap Order'!$W$2:$W$501,0)))</f>
        <v/>
      </c>
      <c r="F198" s="17">
        <f>IF($B198="","",SUMPRODUCT(('Rekap Order'!$W$2:$W$501=$B198)*'Rekap Order'!$H$2:$H$501*'Rekap Order'!$G$2:$G$501))</f>
        <v/>
      </c>
      <c r="G198" s="16">
        <f>IF($B198="","",SUMIFS('Rekap Order'!$G$2:$G$501,'Rekap Order'!$W$2:$W$501,$B198,'Rekap Order'!$N$2:$N$501,"Sudah dibeli")+SUMIFS('Rekap Order'!$G$2:$G$501,'Rekap Order'!$W$2:$W$501,$B198,'Rekap Order'!$N$2:$N$501,"Dikirim"))</f>
        <v/>
      </c>
      <c r="H198" s="16">
        <f>IF($B198="","",SUMIFS('Rekap Order'!$G$2:$G$501,'Rekap Order'!$W$2:$W$501,$B198,'Rekap Order'!$N$2:$N$501,"Habis"))</f>
        <v/>
      </c>
      <c r="I198" s="16">
        <f>IF($B198="","",C198-G198-H198)</f>
        <v/>
      </c>
    </row>
    <row r="199">
      <c r="A199" s="31">
        <f>IF($B199="","",ROW()-1)</f>
        <v/>
      </c>
      <c r="B199" s="31">
        <f>IFERROR(INDEX('Rekap Order'!$W$2:$W$501,MATCH(ROW()-1,'Rekap Order'!$X$2:$X$501,0)),"")</f>
        <v/>
      </c>
      <c r="C199" s="16">
        <f>IF($B199="","",SUMIF('Rekap Order'!$W$2:$W$501,$B199,'Rekap Order'!$G$2:$G$501))</f>
        <v/>
      </c>
      <c r="D199" s="16">
        <f>IF($B199="","",COUNTIF('Rekap Order'!$W$2:$W$501,$B199))</f>
        <v/>
      </c>
      <c r="E199" s="17">
        <f>IF($B199="","",INDEX('Rekap Order'!$H$2:$H$501,MATCH($B199,'Rekap Order'!$W$2:$W$501,0)))</f>
        <v/>
      </c>
      <c r="F199" s="17">
        <f>IF($B199="","",SUMPRODUCT(('Rekap Order'!$W$2:$W$501=$B199)*'Rekap Order'!$H$2:$H$501*'Rekap Order'!$G$2:$G$501))</f>
        <v/>
      </c>
      <c r="G199" s="16">
        <f>IF($B199="","",SUMIFS('Rekap Order'!$G$2:$G$501,'Rekap Order'!$W$2:$W$501,$B199,'Rekap Order'!$N$2:$N$501,"Sudah dibeli")+SUMIFS('Rekap Order'!$G$2:$G$501,'Rekap Order'!$W$2:$W$501,$B199,'Rekap Order'!$N$2:$N$501,"Dikirim"))</f>
        <v/>
      </c>
      <c r="H199" s="16">
        <f>IF($B199="","",SUMIFS('Rekap Order'!$G$2:$G$501,'Rekap Order'!$W$2:$W$501,$B199,'Rekap Order'!$N$2:$N$501,"Habis"))</f>
        <v/>
      </c>
      <c r="I199" s="16">
        <f>IF($B199="","",C199-G199-H199)</f>
        <v/>
      </c>
    </row>
    <row r="200">
      <c r="A200" s="31">
        <f>IF($B200="","",ROW()-1)</f>
        <v/>
      </c>
      <c r="B200" s="31">
        <f>IFERROR(INDEX('Rekap Order'!$W$2:$W$501,MATCH(ROW()-1,'Rekap Order'!$X$2:$X$501,0)),"")</f>
        <v/>
      </c>
      <c r="C200" s="16">
        <f>IF($B200="","",SUMIF('Rekap Order'!$W$2:$W$501,$B200,'Rekap Order'!$G$2:$G$501))</f>
        <v/>
      </c>
      <c r="D200" s="16">
        <f>IF($B200="","",COUNTIF('Rekap Order'!$W$2:$W$501,$B200))</f>
        <v/>
      </c>
      <c r="E200" s="17">
        <f>IF($B200="","",INDEX('Rekap Order'!$H$2:$H$501,MATCH($B200,'Rekap Order'!$W$2:$W$501,0)))</f>
        <v/>
      </c>
      <c r="F200" s="17">
        <f>IF($B200="","",SUMPRODUCT(('Rekap Order'!$W$2:$W$501=$B200)*'Rekap Order'!$H$2:$H$501*'Rekap Order'!$G$2:$G$501))</f>
        <v/>
      </c>
      <c r="G200" s="16">
        <f>IF($B200="","",SUMIFS('Rekap Order'!$G$2:$G$501,'Rekap Order'!$W$2:$W$501,$B200,'Rekap Order'!$N$2:$N$501,"Sudah dibeli")+SUMIFS('Rekap Order'!$G$2:$G$501,'Rekap Order'!$W$2:$W$501,$B200,'Rekap Order'!$N$2:$N$501,"Dikirim"))</f>
        <v/>
      </c>
      <c r="H200" s="16">
        <f>IF($B200="","",SUMIFS('Rekap Order'!$G$2:$G$501,'Rekap Order'!$W$2:$W$501,$B200,'Rekap Order'!$N$2:$N$501,"Habis"))</f>
        <v/>
      </c>
      <c r="I200" s="16">
        <f>IF($B200="","",C200-G200-H200)</f>
        <v/>
      </c>
    </row>
    <row r="201">
      <c r="A201" s="31">
        <f>IF($B201="","",ROW()-1)</f>
        <v/>
      </c>
      <c r="B201" s="31">
        <f>IFERROR(INDEX('Rekap Order'!$W$2:$W$501,MATCH(ROW()-1,'Rekap Order'!$X$2:$X$501,0)),"")</f>
        <v/>
      </c>
      <c r="C201" s="16">
        <f>IF($B201="","",SUMIF('Rekap Order'!$W$2:$W$501,$B201,'Rekap Order'!$G$2:$G$501))</f>
        <v/>
      </c>
      <c r="D201" s="16">
        <f>IF($B201="","",COUNTIF('Rekap Order'!$W$2:$W$501,$B201))</f>
        <v/>
      </c>
      <c r="E201" s="17">
        <f>IF($B201="","",INDEX('Rekap Order'!$H$2:$H$501,MATCH($B201,'Rekap Order'!$W$2:$W$501,0)))</f>
        <v/>
      </c>
      <c r="F201" s="17">
        <f>IF($B201="","",SUMPRODUCT(('Rekap Order'!$W$2:$W$501=$B201)*'Rekap Order'!$H$2:$H$501*'Rekap Order'!$G$2:$G$501))</f>
        <v/>
      </c>
      <c r="G201" s="16">
        <f>IF($B201="","",SUMIFS('Rekap Order'!$G$2:$G$501,'Rekap Order'!$W$2:$W$501,$B201,'Rekap Order'!$N$2:$N$501,"Sudah dibeli")+SUMIFS('Rekap Order'!$G$2:$G$501,'Rekap Order'!$W$2:$W$501,$B201,'Rekap Order'!$N$2:$N$501,"Dikirim"))</f>
        <v/>
      </c>
      <c r="H201" s="16">
        <f>IF($B201="","",SUMIFS('Rekap Order'!$G$2:$G$501,'Rekap Order'!$W$2:$W$501,$B201,'Rekap Order'!$N$2:$N$501,"Habis"))</f>
        <v/>
      </c>
      <c r="I201" s="16">
        <f>IF($B201="","",C201-G201-H201)</f>
        <v/>
      </c>
    </row>
    <row r="202">
      <c r="A202" s="31">
        <f>IF($B202="","",ROW()-1)</f>
        <v/>
      </c>
      <c r="B202" s="31">
        <f>IFERROR(INDEX('Rekap Order'!$W$2:$W$501,MATCH(ROW()-1,'Rekap Order'!$X$2:$X$501,0)),"")</f>
        <v/>
      </c>
      <c r="C202" s="16">
        <f>IF($B202="","",SUMIF('Rekap Order'!$W$2:$W$501,$B202,'Rekap Order'!$G$2:$G$501))</f>
        <v/>
      </c>
      <c r="D202" s="16">
        <f>IF($B202="","",COUNTIF('Rekap Order'!$W$2:$W$501,$B202))</f>
        <v/>
      </c>
      <c r="E202" s="17">
        <f>IF($B202="","",INDEX('Rekap Order'!$H$2:$H$501,MATCH($B202,'Rekap Order'!$W$2:$W$501,0)))</f>
        <v/>
      </c>
      <c r="F202" s="17">
        <f>IF($B202="","",SUMPRODUCT(('Rekap Order'!$W$2:$W$501=$B202)*'Rekap Order'!$H$2:$H$501*'Rekap Order'!$G$2:$G$501))</f>
        <v/>
      </c>
      <c r="G202" s="16">
        <f>IF($B202="","",SUMIFS('Rekap Order'!$G$2:$G$501,'Rekap Order'!$W$2:$W$501,$B202,'Rekap Order'!$N$2:$N$501,"Sudah dibeli")+SUMIFS('Rekap Order'!$G$2:$G$501,'Rekap Order'!$W$2:$W$501,$B202,'Rekap Order'!$N$2:$N$501,"Dikirim"))</f>
        <v/>
      </c>
      <c r="H202" s="16">
        <f>IF($B202="","",SUMIFS('Rekap Order'!$G$2:$G$501,'Rekap Order'!$W$2:$W$501,$B202,'Rekap Order'!$N$2:$N$501,"Habis"))</f>
        <v/>
      </c>
      <c r="I202" s="16">
        <f>IF($B202="","",C202-G202-H202)</f>
        <v/>
      </c>
    </row>
    <row r="203">
      <c r="A203" s="31">
        <f>IF($B203="","",ROW()-1)</f>
        <v/>
      </c>
      <c r="B203" s="31">
        <f>IFERROR(INDEX('Rekap Order'!$W$2:$W$501,MATCH(ROW()-1,'Rekap Order'!$X$2:$X$501,0)),"")</f>
        <v/>
      </c>
      <c r="C203" s="16">
        <f>IF($B203="","",SUMIF('Rekap Order'!$W$2:$W$501,$B203,'Rekap Order'!$G$2:$G$501))</f>
        <v/>
      </c>
      <c r="D203" s="16">
        <f>IF($B203="","",COUNTIF('Rekap Order'!$W$2:$W$501,$B203))</f>
        <v/>
      </c>
      <c r="E203" s="17">
        <f>IF($B203="","",INDEX('Rekap Order'!$H$2:$H$501,MATCH($B203,'Rekap Order'!$W$2:$W$501,0)))</f>
        <v/>
      </c>
      <c r="F203" s="17">
        <f>IF($B203="","",SUMPRODUCT(('Rekap Order'!$W$2:$W$501=$B203)*'Rekap Order'!$H$2:$H$501*'Rekap Order'!$G$2:$G$501))</f>
        <v/>
      </c>
      <c r="G203" s="16">
        <f>IF($B203="","",SUMIFS('Rekap Order'!$G$2:$G$501,'Rekap Order'!$W$2:$W$501,$B203,'Rekap Order'!$N$2:$N$501,"Sudah dibeli")+SUMIFS('Rekap Order'!$G$2:$G$501,'Rekap Order'!$W$2:$W$501,$B203,'Rekap Order'!$N$2:$N$501,"Dikirim"))</f>
        <v/>
      </c>
      <c r="H203" s="16">
        <f>IF($B203="","",SUMIFS('Rekap Order'!$G$2:$G$501,'Rekap Order'!$W$2:$W$501,$B203,'Rekap Order'!$N$2:$N$501,"Habis"))</f>
        <v/>
      </c>
      <c r="I203" s="16">
        <f>IF($B203="","",C203-G203-H203)</f>
        <v/>
      </c>
    </row>
    <row r="204">
      <c r="A204" s="31">
        <f>IF($B204="","",ROW()-1)</f>
        <v/>
      </c>
      <c r="B204" s="31">
        <f>IFERROR(INDEX('Rekap Order'!$W$2:$W$501,MATCH(ROW()-1,'Rekap Order'!$X$2:$X$501,0)),"")</f>
        <v/>
      </c>
      <c r="C204" s="16">
        <f>IF($B204="","",SUMIF('Rekap Order'!$W$2:$W$501,$B204,'Rekap Order'!$G$2:$G$501))</f>
        <v/>
      </c>
      <c r="D204" s="16">
        <f>IF($B204="","",COUNTIF('Rekap Order'!$W$2:$W$501,$B204))</f>
        <v/>
      </c>
      <c r="E204" s="17">
        <f>IF($B204="","",INDEX('Rekap Order'!$H$2:$H$501,MATCH($B204,'Rekap Order'!$W$2:$W$501,0)))</f>
        <v/>
      </c>
      <c r="F204" s="17">
        <f>IF($B204="","",SUMPRODUCT(('Rekap Order'!$W$2:$W$501=$B204)*'Rekap Order'!$H$2:$H$501*'Rekap Order'!$G$2:$G$501))</f>
        <v/>
      </c>
      <c r="G204" s="16">
        <f>IF($B204="","",SUMIFS('Rekap Order'!$G$2:$G$501,'Rekap Order'!$W$2:$W$501,$B204,'Rekap Order'!$N$2:$N$501,"Sudah dibeli")+SUMIFS('Rekap Order'!$G$2:$G$501,'Rekap Order'!$W$2:$W$501,$B204,'Rekap Order'!$N$2:$N$501,"Dikirim"))</f>
        <v/>
      </c>
      <c r="H204" s="16">
        <f>IF($B204="","",SUMIFS('Rekap Order'!$G$2:$G$501,'Rekap Order'!$W$2:$W$501,$B204,'Rekap Order'!$N$2:$N$501,"Habis"))</f>
        <v/>
      </c>
      <c r="I204" s="16">
        <f>IF($B204="","",C204-G204-H204)</f>
        <v/>
      </c>
    </row>
    <row r="205">
      <c r="A205" s="31">
        <f>IF($B205="","",ROW()-1)</f>
        <v/>
      </c>
      <c r="B205" s="31">
        <f>IFERROR(INDEX('Rekap Order'!$W$2:$W$501,MATCH(ROW()-1,'Rekap Order'!$X$2:$X$501,0)),"")</f>
        <v/>
      </c>
      <c r="C205" s="16">
        <f>IF($B205="","",SUMIF('Rekap Order'!$W$2:$W$501,$B205,'Rekap Order'!$G$2:$G$501))</f>
        <v/>
      </c>
      <c r="D205" s="16">
        <f>IF($B205="","",COUNTIF('Rekap Order'!$W$2:$W$501,$B205))</f>
        <v/>
      </c>
      <c r="E205" s="17">
        <f>IF($B205="","",INDEX('Rekap Order'!$H$2:$H$501,MATCH($B205,'Rekap Order'!$W$2:$W$501,0)))</f>
        <v/>
      </c>
      <c r="F205" s="17">
        <f>IF($B205="","",SUMPRODUCT(('Rekap Order'!$W$2:$W$501=$B205)*'Rekap Order'!$H$2:$H$501*'Rekap Order'!$G$2:$G$501))</f>
        <v/>
      </c>
      <c r="G205" s="16">
        <f>IF($B205="","",SUMIFS('Rekap Order'!$G$2:$G$501,'Rekap Order'!$W$2:$W$501,$B205,'Rekap Order'!$N$2:$N$501,"Sudah dibeli")+SUMIFS('Rekap Order'!$G$2:$G$501,'Rekap Order'!$W$2:$W$501,$B205,'Rekap Order'!$N$2:$N$501,"Dikirim"))</f>
        <v/>
      </c>
      <c r="H205" s="16">
        <f>IF($B205="","",SUMIFS('Rekap Order'!$G$2:$G$501,'Rekap Order'!$W$2:$W$501,$B205,'Rekap Order'!$N$2:$N$501,"Habis"))</f>
        <v/>
      </c>
      <c r="I205" s="16">
        <f>IF($B205="","",C205-G205-H205)</f>
        <v/>
      </c>
    </row>
    <row r="206">
      <c r="A206" s="31">
        <f>IF($B206="","",ROW()-1)</f>
        <v/>
      </c>
      <c r="B206" s="31">
        <f>IFERROR(INDEX('Rekap Order'!$W$2:$W$501,MATCH(ROW()-1,'Rekap Order'!$X$2:$X$501,0)),"")</f>
        <v/>
      </c>
      <c r="C206" s="16">
        <f>IF($B206="","",SUMIF('Rekap Order'!$W$2:$W$501,$B206,'Rekap Order'!$G$2:$G$501))</f>
        <v/>
      </c>
      <c r="D206" s="16">
        <f>IF($B206="","",COUNTIF('Rekap Order'!$W$2:$W$501,$B206))</f>
        <v/>
      </c>
      <c r="E206" s="17">
        <f>IF($B206="","",INDEX('Rekap Order'!$H$2:$H$501,MATCH($B206,'Rekap Order'!$W$2:$W$501,0)))</f>
        <v/>
      </c>
      <c r="F206" s="17">
        <f>IF($B206="","",SUMPRODUCT(('Rekap Order'!$W$2:$W$501=$B206)*'Rekap Order'!$H$2:$H$501*'Rekap Order'!$G$2:$G$501))</f>
        <v/>
      </c>
      <c r="G206" s="16">
        <f>IF($B206="","",SUMIFS('Rekap Order'!$G$2:$G$501,'Rekap Order'!$W$2:$W$501,$B206,'Rekap Order'!$N$2:$N$501,"Sudah dibeli")+SUMIFS('Rekap Order'!$G$2:$G$501,'Rekap Order'!$W$2:$W$501,$B206,'Rekap Order'!$N$2:$N$501,"Dikirim"))</f>
        <v/>
      </c>
      <c r="H206" s="16">
        <f>IF($B206="","",SUMIFS('Rekap Order'!$G$2:$G$501,'Rekap Order'!$W$2:$W$501,$B206,'Rekap Order'!$N$2:$N$501,"Habis"))</f>
        <v/>
      </c>
      <c r="I206" s="16">
        <f>IF($B206="","",C206-G206-H206)</f>
        <v/>
      </c>
    </row>
    <row r="207">
      <c r="A207" s="31">
        <f>IF($B207="","",ROW()-1)</f>
        <v/>
      </c>
      <c r="B207" s="31">
        <f>IFERROR(INDEX('Rekap Order'!$W$2:$W$501,MATCH(ROW()-1,'Rekap Order'!$X$2:$X$501,0)),"")</f>
        <v/>
      </c>
      <c r="C207" s="16">
        <f>IF($B207="","",SUMIF('Rekap Order'!$W$2:$W$501,$B207,'Rekap Order'!$G$2:$G$501))</f>
        <v/>
      </c>
      <c r="D207" s="16">
        <f>IF($B207="","",COUNTIF('Rekap Order'!$W$2:$W$501,$B207))</f>
        <v/>
      </c>
      <c r="E207" s="17">
        <f>IF($B207="","",INDEX('Rekap Order'!$H$2:$H$501,MATCH($B207,'Rekap Order'!$W$2:$W$501,0)))</f>
        <v/>
      </c>
      <c r="F207" s="17">
        <f>IF($B207="","",SUMPRODUCT(('Rekap Order'!$W$2:$W$501=$B207)*'Rekap Order'!$H$2:$H$501*'Rekap Order'!$G$2:$G$501))</f>
        <v/>
      </c>
      <c r="G207" s="16">
        <f>IF($B207="","",SUMIFS('Rekap Order'!$G$2:$G$501,'Rekap Order'!$W$2:$W$501,$B207,'Rekap Order'!$N$2:$N$501,"Sudah dibeli")+SUMIFS('Rekap Order'!$G$2:$G$501,'Rekap Order'!$W$2:$W$501,$B207,'Rekap Order'!$N$2:$N$501,"Dikirim"))</f>
        <v/>
      </c>
      <c r="H207" s="16">
        <f>IF($B207="","",SUMIFS('Rekap Order'!$G$2:$G$501,'Rekap Order'!$W$2:$W$501,$B207,'Rekap Order'!$N$2:$N$501,"Habis"))</f>
        <v/>
      </c>
      <c r="I207" s="16">
        <f>IF($B207="","",C207-G207-H207)</f>
        <v/>
      </c>
    </row>
    <row r="208">
      <c r="A208" s="31">
        <f>IF($B208="","",ROW()-1)</f>
        <v/>
      </c>
      <c r="B208" s="31">
        <f>IFERROR(INDEX('Rekap Order'!$W$2:$W$501,MATCH(ROW()-1,'Rekap Order'!$X$2:$X$501,0)),"")</f>
        <v/>
      </c>
      <c r="C208" s="16">
        <f>IF($B208="","",SUMIF('Rekap Order'!$W$2:$W$501,$B208,'Rekap Order'!$G$2:$G$501))</f>
        <v/>
      </c>
      <c r="D208" s="16">
        <f>IF($B208="","",COUNTIF('Rekap Order'!$W$2:$W$501,$B208))</f>
        <v/>
      </c>
      <c r="E208" s="17">
        <f>IF($B208="","",INDEX('Rekap Order'!$H$2:$H$501,MATCH($B208,'Rekap Order'!$W$2:$W$501,0)))</f>
        <v/>
      </c>
      <c r="F208" s="17">
        <f>IF($B208="","",SUMPRODUCT(('Rekap Order'!$W$2:$W$501=$B208)*'Rekap Order'!$H$2:$H$501*'Rekap Order'!$G$2:$G$501))</f>
        <v/>
      </c>
      <c r="G208" s="16">
        <f>IF($B208="","",SUMIFS('Rekap Order'!$G$2:$G$501,'Rekap Order'!$W$2:$W$501,$B208,'Rekap Order'!$N$2:$N$501,"Sudah dibeli")+SUMIFS('Rekap Order'!$G$2:$G$501,'Rekap Order'!$W$2:$W$501,$B208,'Rekap Order'!$N$2:$N$501,"Dikirim"))</f>
        <v/>
      </c>
      <c r="H208" s="16">
        <f>IF($B208="","",SUMIFS('Rekap Order'!$G$2:$G$501,'Rekap Order'!$W$2:$W$501,$B208,'Rekap Order'!$N$2:$N$501,"Habis"))</f>
        <v/>
      </c>
      <c r="I208" s="16">
        <f>IF($B208="","",C208-G208-H208)</f>
        <v/>
      </c>
    </row>
    <row r="209">
      <c r="A209" s="31">
        <f>IF($B209="","",ROW()-1)</f>
        <v/>
      </c>
      <c r="B209" s="31">
        <f>IFERROR(INDEX('Rekap Order'!$W$2:$W$501,MATCH(ROW()-1,'Rekap Order'!$X$2:$X$501,0)),"")</f>
        <v/>
      </c>
      <c r="C209" s="16">
        <f>IF($B209="","",SUMIF('Rekap Order'!$W$2:$W$501,$B209,'Rekap Order'!$G$2:$G$501))</f>
        <v/>
      </c>
      <c r="D209" s="16">
        <f>IF($B209="","",COUNTIF('Rekap Order'!$W$2:$W$501,$B209))</f>
        <v/>
      </c>
      <c r="E209" s="17">
        <f>IF($B209="","",INDEX('Rekap Order'!$H$2:$H$501,MATCH($B209,'Rekap Order'!$W$2:$W$501,0)))</f>
        <v/>
      </c>
      <c r="F209" s="17">
        <f>IF($B209="","",SUMPRODUCT(('Rekap Order'!$W$2:$W$501=$B209)*'Rekap Order'!$H$2:$H$501*'Rekap Order'!$G$2:$G$501))</f>
        <v/>
      </c>
      <c r="G209" s="16">
        <f>IF($B209="","",SUMIFS('Rekap Order'!$G$2:$G$501,'Rekap Order'!$W$2:$W$501,$B209,'Rekap Order'!$N$2:$N$501,"Sudah dibeli")+SUMIFS('Rekap Order'!$G$2:$G$501,'Rekap Order'!$W$2:$W$501,$B209,'Rekap Order'!$N$2:$N$501,"Dikirim"))</f>
        <v/>
      </c>
      <c r="H209" s="16">
        <f>IF($B209="","",SUMIFS('Rekap Order'!$G$2:$G$501,'Rekap Order'!$W$2:$W$501,$B209,'Rekap Order'!$N$2:$N$501,"Habis"))</f>
        <v/>
      </c>
      <c r="I209" s="16">
        <f>IF($B209="","",C209-G209-H209)</f>
        <v/>
      </c>
    </row>
    <row r="210">
      <c r="A210" s="31">
        <f>IF($B210="","",ROW()-1)</f>
        <v/>
      </c>
      <c r="B210" s="31">
        <f>IFERROR(INDEX('Rekap Order'!$W$2:$W$501,MATCH(ROW()-1,'Rekap Order'!$X$2:$X$501,0)),"")</f>
        <v/>
      </c>
      <c r="C210" s="16">
        <f>IF($B210="","",SUMIF('Rekap Order'!$W$2:$W$501,$B210,'Rekap Order'!$G$2:$G$501))</f>
        <v/>
      </c>
      <c r="D210" s="16">
        <f>IF($B210="","",COUNTIF('Rekap Order'!$W$2:$W$501,$B210))</f>
        <v/>
      </c>
      <c r="E210" s="17">
        <f>IF($B210="","",INDEX('Rekap Order'!$H$2:$H$501,MATCH($B210,'Rekap Order'!$W$2:$W$501,0)))</f>
        <v/>
      </c>
      <c r="F210" s="17">
        <f>IF($B210="","",SUMPRODUCT(('Rekap Order'!$W$2:$W$501=$B210)*'Rekap Order'!$H$2:$H$501*'Rekap Order'!$G$2:$G$501))</f>
        <v/>
      </c>
      <c r="G210" s="16">
        <f>IF($B210="","",SUMIFS('Rekap Order'!$G$2:$G$501,'Rekap Order'!$W$2:$W$501,$B210,'Rekap Order'!$N$2:$N$501,"Sudah dibeli")+SUMIFS('Rekap Order'!$G$2:$G$501,'Rekap Order'!$W$2:$W$501,$B210,'Rekap Order'!$N$2:$N$501,"Dikirim"))</f>
        <v/>
      </c>
      <c r="H210" s="16">
        <f>IF($B210="","",SUMIFS('Rekap Order'!$G$2:$G$501,'Rekap Order'!$W$2:$W$501,$B210,'Rekap Order'!$N$2:$N$501,"Habis"))</f>
        <v/>
      </c>
      <c r="I210" s="16">
        <f>IF($B210="","",C210-G210-H210)</f>
        <v/>
      </c>
    </row>
    <row r="211">
      <c r="A211" s="31">
        <f>IF($B211="","",ROW()-1)</f>
        <v/>
      </c>
      <c r="B211" s="31">
        <f>IFERROR(INDEX('Rekap Order'!$W$2:$W$501,MATCH(ROW()-1,'Rekap Order'!$X$2:$X$501,0)),"")</f>
        <v/>
      </c>
      <c r="C211" s="16">
        <f>IF($B211="","",SUMIF('Rekap Order'!$W$2:$W$501,$B211,'Rekap Order'!$G$2:$G$501))</f>
        <v/>
      </c>
      <c r="D211" s="16">
        <f>IF($B211="","",COUNTIF('Rekap Order'!$W$2:$W$501,$B211))</f>
        <v/>
      </c>
      <c r="E211" s="17">
        <f>IF($B211="","",INDEX('Rekap Order'!$H$2:$H$501,MATCH($B211,'Rekap Order'!$W$2:$W$501,0)))</f>
        <v/>
      </c>
      <c r="F211" s="17">
        <f>IF($B211="","",SUMPRODUCT(('Rekap Order'!$W$2:$W$501=$B211)*'Rekap Order'!$H$2:$H$501*'Rekap Order'!$G$2:$G$501))</f>
        <v/>
      </c>
      <c r="G211" s="16">
        <f>IF($B211="","",SUMIFS('Rekap Order'!$G$2:$G$501,'Rekap Order'!$W$2:$W$501,$B211,'Rekap Order'!$N$2:$N$501,"Sudah dibeli")+SUMIFS('Rekap Order'!$G$2:$G$501,'Rekap Order'!$W$2:$W$501,$B211,'Rekap Order'!$N$2:$N$501,"Dikirim"))</f>
        <v/>
      </c>
      <c r="H211" s="16">
        <f>IF($B211="","",SUMIFS('Rekap Order'!$G$2:$G$501,'Rekap Order'!$W$2:$W$501,$B211,'Rekap Order'!$N$2:$N$501,"Habis"))</f>
        <v/>
      </c>
      <c r="I211" s="16">
        <f>IF($B211="","",C211-G211-H211)</f>
        <v/>
      </c>
    </row>
    <row r="212">
      <c r="A212" s="31">
        <f>IF($B212="","",ROW()-1)</f>
        <v/>
      </c>
      <c r="B212" s="31">
        <f>IFERROR(INDEX('Rekap Order'!$W$2:$W$501,MATCH(ROW()-1,'Rekap Order'!$X$2:$X$501,0)),"")</f>
        <v/>
      </c>
      <c r="C212" s="16">
        <f>IF($B212="","",SUMIF('Rekap Order'!$W$2:$W$501,$B212,'Rekap Order'!$G$2:$G$501))</f>
        <v/>
      </c>
      <c r="D212" s="16">
        <f>IF($B212="","",COUNTIF('Rekap Order'!$W$2:$W$501,$B212))</f>
        <v/>
      </c>
      <c r="E212" s="17">
        <f>IF($B212="","",INDEX('Rekap Order'!$H$2:$H$501,MATCH($B212,'Rekap Order'!$W$2:$W$501,0)))</f>
        <v/>
      </c>
      <c r="F212" s="17">
        <f>IF($B212="","",SUMPRODUCT(('Rekap Order'!$W$2:$W$501=$B212)*'Rekap Order'!$H$2:$H$501*'Rekap Order'!$G$2:$G$501))</f>
        <v/>
      </c>
      <c r="G212" s="16">
        <f>IF($B212="","",SUMIFS('Rekap Order'!$G$2:$G$501,'Rekap Order'!$W$2:$W$501,$B212,'Rekap Order'!$N$2:$N$501,"Sudah dibeli")+SUMIFS('Rekap Order'!$G$2:$G$501,'Rekap Order'!$W$2:$W$501,$B212,'Rekap Order'!$N$2:$N$501,"Dikirim"))</f>
        <v/>
      </c>
      <c r="H212" s="16">
        <f>IF($B212="","",SUMIFS('Rekap Order'!$G$2:$G$501,'Rekap Order'!$W$2:$W$501,$B212,'Rekap Order'!$N$2:$N$501,"Habis"))</f>
        <v/>
      </c>
      <c r="I212" s="16">
        <f>IF($B212="","",C212-G212-H212)</f>
        <v/>
      </c>
    </row>
    <row r="213">
      <c r="A213" s="31">
        <f>IF($B213="","",ROW()-1)</f>
        <v/>
      </c>
      <c r="B213" s="31">
        <f>IFERROR(INDEX('Rekap Order'!$W$2:$W$501,MATCH(ROW()-1,'Rekap Order'!$X$2:$X$501,0)),"")</f>
        <v/>
      </c>
      <c r="C213" s="16">
        <f>IF($B213="","",SUMIF('Rekap Order'!$W$2:$W$501,$B213,'Rekap Order'!$G$2:$G$501))</f>
        <v/>
      </c>
      <c r="D213" s="16">
        <f>IF($B213="","",COUNTIF('Rekap Order'!$W$2:$W$501,$B213))</f>
        <v/>
      </c>
      <c r="E213" s="17">
        <f>IF($B213="","",INDEX('Rekap Order'!$H$2:$H$501,MATCH($B213,'Rekap Order'!$W$2:$W$501,0)))</f>
        <v/>
      </c>
      <c r="F213" s="17">
        <f>IF($B213="","",SUMPRODUCT(('Rekap Order'!$W$2:$W$501=$B213)*'Rekap Order'!$H$2:$H$501*'Rekap Order'!$G$2:$G$501))</f>
        <v/>
      </c>
      <c r="G213" s="16">
        <f>IF($B213="","",SUMIFS('Rekap Order'!$G$2:$G$501,'Rekap Order'!$W$2:$W$501,$B213,'Rekap Order'!$N$2:$N$501,"Sudah dibeli")+SUMIFS('Rekap Order'!$G$2:$G$501,'Rekap Order'!$W$2:$W$501,$B213,'Rekap Order'!$N$2:$N$501,"Dikirim"))</f>
        <v/>
      </c>
      <c r="H213" s="16">
        <f>IF($B213="","",SUMIFS('Rekap Order'!$G$2:$G$501,'Rekap Order'!$W$2:$W$501,$B213,'Rekap Order'!$N$2:$N$501,"Habis"))</f>
        <v/>
      </c>
      <c r="I213" s="16">
        <f>IF($B213="","",C213-G213-H213)</f>
        <v/>
      </c>
    </row>
    <row r="214">
      <c r="A214" s="31">
        <f>IF($B214="","",ROW()-1)</f>
        <v/>
      </c>
      <c r="B214" s="31">
        <f>IFERROR(INDEX('Rekap Order'!$W$2:$W$501,MATCH(ROW()-1,'Rekap Order'!$X$2:$X$501,0)),"")</f>
        <v/>
      </c>
      <c r="C214" s="16">
        <f>IF($B214="","",SUMIF('Rekap Order'!$W$2:$W$501,$B214,'Rekap Order'!$G$2:$G$501))</f>
        <v/>
      </c>
      <c r="D214" s="16">
        <f>IF($B214="","",COUNTIF('Rekap Order'!$W$2:$W$501,$B214))</f>
        <v/>
      </c>
      <c r="E214" s="17">
        <f>IF($B214="","",INDEX('Rekap Order'!$H$2:$H$501,MATCH($B214,'Rekap Order'!$W$2:$W$501,0)))</f>
        <v/>
      </c>
      <c r="F214" s="17">
        <f>IF($B214="","",SUMPRODUCT(('Rekap Order'!$W$2:$W$501=$B214)*'Rekap Order'!$H$2:$H$501*'Rekap Order'!$G$2:$G$501))</f>
        <v/>
      </c>
      <c r="G214" s="16">
        <f>IF($B214="","",SUMIFS('Rekap Order'!$G$2:$G$501,'Rekap Order'!$W$2:$W$501,$B214,'Rekap Order'!$N$2:$N$501,"Sudah dibeli")+SUMIFS('Rekap Order'!$G$2:$G$501,'Rekap Order'!$W$2:$W$501,$B214,'Rekap Order'!$N$2:$N$501,"Dikirim"))</f>
        <v/>
      </c>
      <c r="H214" s="16">
        <f>IF($B214="","",SUMIFS('Rekap Order'!$G$2:$G$501,'Rekap Order'!$W$2:$W$501,$B214,'Rekap Order'!$N$2:$N$501,"Habis"))</f>
        <v/>
      </c>
      <c r="I214" s="16">
        <f>IF($B214="","",C214-G214-H214)</f>
        <v/>
      </c>
    </row>
    <row r="215">
      <c r="A215" s="31">
        <f>IF($B215="","",ROW()-1)</f>
        <v/>
      </c>
      <c r="B215" s="31">
        <f>IFERROR(INDEX('Rekap Order'!$W$2:$W$501,MATCH(ROW()-1,'Rekap Order'!$X$2:$X$501,0)),"")</f>
        <v/>
      </c>
      <c r="C215" s="16">
        <f>IF($B215="","",SUMIF('Rekap Order'!$W$2:$W$501,$B215,'Rekap Order'!$G$2:$G$501))</f>
        <v/>
      </c>
      <c r="D215" s="16">
        <f>IF($B215="","",COUNTIF('Rekap Order'!$W$2:$W$501,$B215))</f>
        <v/>
      </c>
      <c r="E215" s="17">
        <f>IF($B215="","",INDEX('Rekap Order'!$H$2:$H$501,MATCH($B215,'Rekap Order'!$W$2:$W$501,0)))</f>
        <v/>
      </c>
      <c r="F215" s="17">
        <f>IF($B215="","",SUMPRODUCT(('Rekap Order'!$W$2:$W$501=$B215)*'Rekap Order'!$H$2:$H$501*'Rekap Order'!$G$2:$G$501))</f>
        <v/>
      </c>
      <c r="G215" s="16">
        <f>IF($B215="","",SUMIFS('Rekap Order'!$G$2:$G$501,'Rekap Order'!$W$2:$W$501,$B215,'Rekap Order'!$N$2:$N$501,"Sudah dibeli")+SUMIFS('Rekap Order'!$G$2:$G$501,'Rekap Order'!$W$2:$W$501,$B215,'Rekap Order'!$N$2:$N$501,"Dikirim"))</f>
        <v/>
      </c>
      <c r="H215" s="16">
        <f>IF($B215="","",SUMIFS('Rekap Order'!$G$2:$G$501,'Rekap Order'!$W$2:$W$501,$B215,'Rekap Order'!$N$2:$N$501,"Habis"))</f>
        <v/>
      </c>
      <c r="I215" s="16">
        <f>IF($B215="","",C215-G215-H215)</f>
        <v/>
      </c>
    </row>
    <row r="216">
      <c r="A216" s="31">
        <f>IF($B216="","",ROW()-1)</f>
        <v/>
      </c>
      <c r="B216" s="31">
        <f>IFERROR(INDEX('Rekap Order'!$W$2:$W$501,MATCH(ROW()-1,'Rekap Order'!$X$2:$X$501,0)),"")</f>
        <v/>
      </c>
      <c r="C216" s="16">
        <f>IF($B216="","",SUMIF('Rekap Order'!$W$2:$W$501,$B216,'Rekap Order'!$G$2:$G$501))</f>
        <v/>
      </c>
      <c r="D216" s="16">
        <f>IF($B216="","",COUNTIF('Rekap Order'!$W$2:$W$501,$B216))</f>
        <v/>
      </c>
      <c r="E216" s="17">
        <f>IF($B216="","",INDEX('Rekap Order'!$H$2:$H$501,MATCH($B216,'Rekap Order'!$W$2:$W$501,0)))</f>
        <v/>
      </c>
      <c r="F216" s="17">
        <f>IF($B216="","",SUMPRODUCT(('Rekap Order'!$W$2:$W$501=$B216)*'Rekap Order'!$H$2:$H$501*'Rekap Order'!$G$2:$G$501))</f>
        <v/>
      </c>
      <c r="G216" s="16">
        <f>IF($B216="","",SUMIFS('Rekap Order'!$G$2:$G$501,'Rekap Order'!$W$2:$W$501,$B216,'Rekap Order'!$N$2:$N$501,"Sudah dibeli")+SUMIFS('Rekap Order'!$G$2:$G$501,'Rekap Order'!$W$2:$W$501,$B216,'Rekap Order'!$N$2:$N$501,"Dikirim"))</f>
        <v/>
      </c>
      <c r="H216" s="16">
        <f>IF($B216="","",SUMIFS('Rekap Order'!$G$2:$G$501,'Rekap Order'!$W$2:$W$501,$B216,'Rekap Order'!$N$2:$N$501,"Habis"))</f>
        <v/>
      </c>
      <c r="I216" s="16">
        <f>IF($B216="","",C216-G216-H216)</f>
        <v/>
      </c>
    </row>
    <row r="217">
      <c r="A217" s="31">
        <f>IF($B217="","",ROW()-1)</f>
        <v/>
      </c>
      <c r="B217" s="31">
        <f>IFERROR(INDEX('Rekap Order'!$W$2:$W$501,MATCH(ROW()-1,'Rekap Order'!$X$2:$X$501,0)),"")</f>
        <v/>
      </c>
      <c r="C217" s="16">
        <f>IF($B217="","",SUMIF('Rekap Order'!$W$2:$W$501,$B217,'Rekap Order'!$G$2:$G$501))</f>
        <v/>
      </c>
      <c r="D217" s="16">
        <f>IF($B217="","",COUNTIF('Rekap Order'!$W$2:$W$501,$B217))</f>
        <v/>
      </c>
      <c r="E217" s="17">
        <f>IF($B217="","",INDEX('Rekap Order'!$H$2:$H$501,MATCH($B217,'Rekap Order'!$W$2:$W$501,0)))</f>
        <v/>
      </c>
      <c r="F217" s="17">
        <f>IF($B217="","",SUMPRODUCT(('Rekap Order'!$W$2:$W$501=$B217)*'Rekap Order'!$H$2:$H$501*'Rekap Order'!$G$2:$G$501))</f>
        <v/>
      </c>
      <c r="G217" s="16">
        <f>IF($B217="","",SUMIFS('Rekap Order'!$G$2:$G$501,'Rekap Order'!$W$2:$W$501,$B217,'Rekap Order'!$N$2:$N$501,"Sudah dibeli")+SUMIFS('Rekap Order'!$G$2:$G$501,'Rekap Order'!$W$2:$W$501,$B217,'Rekap Order'!$N$2:$N$501,"Dikirim"))</f>
        <v/>
      </c>
      <c r="H217" s="16">
        <f>IF($B217="","",SUMIFS('Rekap Order'!$G$2:$G$501,'Rekap Order'!$W$2:$W$501,$B217,'Rekap Order'!$N$2:$N$501,"Habis"))</f>
        <v/>
      </c>
      <c r="I217" s="16">
        <f>IF($B217="","",C217-G217-H217)</f>
        <v/>
      </c>
    </row>
    <row r="218">
      <c r="A218" s="31">
        <f>IF($B218="","",ROW()-1)</f>
        <v/>
      </c>
      <c r="B218" s="31">
        <f>IFERROR(INDEX('Rekap Order'!$W$2:$W$501,MATCH(ROW()-1,'Rekap Order'!$X$2:$X$501,0)),"")</f>
        <v/>
      </c>
      <c r="C218" s="16">
        <f>IF($B218="","",SUMIF('Rekap Order'!$W$2:$W$501,$B218,'Rekap Order'!$G$2:$G$501))</f>
        <v/>
      </c>
      <c r="D218" s="16">
        <f>IF($B218="","",COUNTIF('Rekap Order'!$W$2:$W$501,$B218))</f>
        <v/>
      </c>
      <c r="E218" s="17">
        <f>IF($B218="","",INDEX('Rekap Order'!$H$2:$H$501,MATCH($B218,'Rekap Order'!$W$2:$W$501,0)))</f>
        <v/>
      </c>
      <c r="F218" s="17">
        <f>IF($B218="","",SUMPRODUCT(('Rekap Order'!$W$2:$W$501=$B218)*'Rekap Order'!$H$2:$H$501*'Rekap Order'!$G$2:$G$501))</f>
        <v/>
      </c>
      <c r="G218" s="16">
        <f>IF($B218="","",SUMIFS('Rekap Order'!$G$2:$G$501,'Rekap Order'!$W$2:$W$501,$B218,'Rekap Order'!$N$2:$N$501,"Sudah dibeli")+SUMIFS('Rekap Order'!$G$2:$G$501,'Rekap Order'!$W$2:$W$501,$B218,'Rekap Order'!$N$2:$N$501,"Dikirim"))</f>
        <v/>
      </c>
      <c r="H218" s="16">
        <f>IF($B218="","",SUMIFS('Rekap Order'!$G$2:$G$501,'Rekap Order'!$W$2:$W$501,$B218,'Rekap Order'!$N$2:$N$501,"Habis"))</f>
        <v/>
      </c>
      <c r="I218" s="16">
        <f>IF($B218="","",C218-G218-H218)</f>
        <v/>
      </c>
    </row>
    <row r="219">
      <c r="A219" s="31">
        <f>IF($B219="","",ROW()-1)</f>
        <v/>
      </c>
      <c r="B219" s="31">
        <f>IFERROR(INDEX('Rekap Order'!$W$2:$W$501,MATCH(ROW()-1,'Rekap Order'!$X$2:$X$501,0)),"")</f>
        <v/>
      </c>
      <c r="C219" s="16">
        <f>IF($B219="","",SUMIF('Rekap Order'!$W$2:$W$501,$B219,'Rekap Order'!$G$2:$G$501))</f>
        <v/>
      </c>
      <c r="D219" s="16">
        <f>IF($B219="","",COUNTIF('Rekap Order'!$W$2:$W$501,$B219))</f>
        <v/>
      </c>
      <c r="E219" s="17">
        <f>IF($B219="","",INDEX('Rekap Order'!$H$2:$H$501,MATCH($B219,'Rekap Order'!$W$2:$W$501,0)))</f>
        <v/>
      </c>
      <c r="F219" s="17">
        <f>IF($B219="","",SUMPRODUCT(('Rekap Order'!$W$2:$W$501=$B219)*'Rekap Order'!$H$2:$H$501*'Rekap Order'!$G$2:$G$501))</f>
        <v/>
      </c>
      <c r="G219" s="16">
        <f>IF($B219="","",SUMIFS('Rekap Order'!$G$2:$G$501,'Rekap Order'!$W$2:$W$501,$B219,'Rekap Order'!$N$2:$N$501,"Sudah dibeli")+SUMIFS('Rekap Order'!$G$2:$G$501,'Rekap Order'!$W$2:$W$501,$B219,'Rekap Order'!$N$2:$N$501,"Dikirim"))</f>
        <v/>
      </c>
      <c r="H219" s="16">
        <f>IF($B219="","",SUMIFS('Rekap Order'!$G$2:$G$501,'Rekap Order'!$W$2:$W$501,$B219,'Rekap Order'!$N$2:$N$501,"Habis"))</f>
        <v/>
      </c>
      <c r="I219" s="16">
        <f>IF($B219="","",C219-G219-H219)</f>
        <v/>
      </c>
    </row>
    <row r="220">
      <c r="A220" s="31">
        <f>IF($B220="","",ROW()-1)</f>
        <v/>
      </c>
      <c r="B220" s="31">
        <f>IFERROR(INDEX('Rekap Order'!$W$2:$W$501,MATCH(ROW()-1,'Rekap Order'!$X$2:$X$501,0)),"")</f>
        <v/>
      </c>
      <c r="C220" s="16">
        <f>IF($B220="","",SUMIF('Rekap Order'!$W$2:$W$501,$B220,'Rekap Order'!$G$2:$G$501))</f>
        <v/>
      </c>
      <c r="D220" s="16">
        <f>IF($B220="","",COUNTIF('Rekap Order'!$W$2:$W$501,$B220))</f>
        <v/>
      </c>
      <c r="E220" s="17">
        <f>IF($B220="","",INDEX('Rekap Order'!$H$2:$H$501,MATCH($B220,'Rekap Order'!$W$2:$W$501,0)))</f>
        <v/>
      </c>
      <c r="F220" s="17">
        <f>IF($B220="","",SUMPRODUCT(('Rekap Order'!$W$2:$W$501=$B220)*'Rekap Order'!$H$2:$H$501*'Rekap Order'!$G$2:$G$501))</f>
        <v/>
      </c>
      <c r="G220" s="16">
        <f>IF($B220="","",SUMIFS('Rekap Order'!$G$2:$G$501,'Rekap Order'!$W$2:$W$501,$B220,'Rekap Order'!$N$2:$N$501,"Sudah dibeli")+SUMIFS('Rekap Order'!$G$2:$G$501,'Rekap Order'!$W$2:$W$501,$B220,'Rekap Order'!$N$2:$N$501,"Dikirim"))</f>
        <v/>
      </c>
      <c r="H220" s="16">
        <f>IF($B220="","",SUMIFS('Rekap Order'!$G$2:$G$501,'Rekap Order'!$W$2:$W$501,$B220,'Rekap Order'!$N$2:$N$501,"Habis"))</f>
        <v/>
      </c>
      <c r="I220" s="16">
        <f>IF($B220="","",C220-G220-H220)</f>
        <v/>
      </c>
    </row>
    <row r="221">
      <c r="A221" s="31">
        <f>IF($B221="","",ROW()-1)</f>
        <v/>
      </c>
      <c r="B221" s="31">
        <f>IFERROR(INDEX('Rekap Order'!$W$2:$W$501,MATCH(ROW()-1,'Rekap Order'!$X$2:$X$501,0)),"")</f>
        <v/>
      </c>
      <c r="C221" s="16">
        <f>IF($B221="","",SUMIF('Rekap Order'!$W$2:$W$501,$B221,'Rekap Order'!$G$2:$G$501))</f>
        <v/>
      </c>
      <c r="D221" s="16">
        <f>IF($B221="","",COUNTIF('Rekap Order'!$W$2:$W$501,$B221))</f>
        <v/>
      </c>
      <c r="E221" s="17">
        <f>IF($B221="","",INDEX('Rekap Order'!$H$2:$H$501,MATCH($B221,'Rekap Order'!$W$2:$W$501,0)))</f>
        <v/>
      </c>
      <c r="F221" s="17">
        <f>IF($B221="","",SUMPRODUCT(('Rekap Order'!$W$2:$W$501=$B221)*'Rekap Order'!$H$2:$H$501*'Rekap Order'!$G$2:$G$501))</f>
        <v/>
      </c>
      <c r="G221" s="16">
        <f>IF($B221="","",SUMIFS('Rekap Order'!$G$2:$G$501,'Rekap Order'!$W$2:$W$501,$B221,'Rekap Order'!$N$2:$N$501,"Sudah dibeli")+SUMIFS('Rekap Order'!$G$2:$G$501,'Rekap Order'!$W$2:$W$501,$B221,'Rekap Order'!$N$2:$N$501,"Dikirim"))</f>
        <v/>
      </c>
      <c r="H221" s="16">
        <f>IF($B221="","",SUMIFS('Rekap Order'!$G$2:$G$501,'Rekap Order'!$W$2:$W$501,$B221,'Rekap Order'!$N$2:$N$501,"Habis"))</f>
        <v/>
      </c>
      <c r="I221" s="16">
        <f>IF($B221="","",C221-G221-H221)</f>
        <v/>
      </c>
    </row>
    <row r="222">
      <c r="A222" s="31">
        <f>IF($B222="","",ROW()-1)</f>
        <v/>
      </c>
      <c r="B222" s="31">
        <f>IFERROR(INDEX('Rekap Order'!$W$2:$W$501,MATCH(ROW()-1,'Rekap Order'!$X$2:$X$501,0)),"")</f>
        <v/>
      </c>
      <c r="C222" s="16">
        <f>IF($B222="","",SUMIF('Rekap Order'!$W$2:$W$501,$B222,'Rekap Order'!$G$2:$G$501))</f>
        <v/>
      </c>
      <c r="D222" s="16">
        <f>IF($B222="","",COUNTIF('Rekap Order'!$W$2:$W$501,$B222))</f>
        <v/>
      </c>
      <c r="E222" s="17">
        <f>IF($B222="","",INDEX('Rekap Order'!$H$2:$H$501,MATCH($B222,'Rekap Order'!$W$2:$W$501,0)))</f>
        <v/>
      </c>
      <c r="F222" s="17">
        <f>IF($B222="","",SUMPRODUCT(('Rekap Order'!$W$2:$W$501=$B222)*'Rekap Order'!$H$2:$H$501*'Rekap Order'!$G$2:$G$501))</f>
        <v/>
      </c>
      <c r="G222" s="16">
        <f>IF($B222="","",SUMIFS('Rekap Order'!$G$2:$G$501,'Rekap Order'!$W$2:$W$501,$B222,'Rekap Order'!$N$2:$N$501,"Sudah dibeli")+SUMIFS('Rekap Order'!$G$2:$G$501,'Rekap Order'!$W$2:$W$501,$B222,'Rekap Order'!$N$2:$N$501,"Dikirim"))</f>
        <v/>
      </c>
      <c r="H222" s="16">
        <f>IF($B222="","",SUMIFS('Rekap Order'!$G$2:$G$501,'Rekap Order'!$W$2:$W$501,$B222,'Rekap Order'!$N$2:$N$501,"Habis"))</f>
        <v/>
      </c>
      <c r="I222" s="16">
        <f>IF($B222="","",C222-G222-H222)</f>
        <v/>
      </c>
    </row>
    <row r="223">
      <c r="A223" s="31">
        <f>IF($B223="","",ROW()-1)</f>
        <v/>
      </c>
      <c r="B223" s="31">
        <f>IFERROR(INDEX('Rekap Order'!$W$2:$W$501,MATCH(ROW()-1,'Rekap Order'!$X$2:$X$501,0)),"")</f>
        <v/>
      </c>
      <c r="C223" s="16">
        <f>IF($B223="","",SUMIF('Rekap Order'!$W$2:$W$501,$B223,'Rekap Order'!$G$2:$G$501))</f>
        <v/>
      </c>
      <c r="D223" s="16">
        <f>IF($B223="","",COUNTIF('Rekap Order'!$W$2:$W$501,$B223))</f>
        <v/>
      </c>
      <c r="E223" s="17">
        <f>IF($B223="","",INDEX('Rekap Order'!$H$2:$H$501,MATCH($B223,'Rekap Order'!$W$2:$W$501,0)))</f>
        <v/>
      </c>
      <c r="F223" s="17">
        <f>IF($B223="","",SUMPRODUCT(('Rekap Order'!$W$2:$W$501=$B223)*'Rekap Order'!$H$2:$H$501*'Rekap Order'!$G$2:$G$501))</f>
        <v/>
      </c>
      <c r="G223" s="16">
        <f>IF($B223="","",SUMIFS('Rekap Order'!$G$2:$G$501,'Rekap Order'!$W$2:$W$501,$B223,'Rekap Order'!$N$2:$N$501,"Sudah dibeli")+SUMIFS('Rekap Order'!$G$2:$G$501,'Rekap Order'!$W$2:$W$501,$B223,'Rekap Order'!$N$2:$N$501,"Dikirim"))</f>
        <v/>
      </c>
      <c r="H223" s="16">
        <f>IF($B223="","",SUMIFS('Rekap Order'!$G$2:$G$501,'Rekap Order'!$W$2:$W$501,$B223,'Rekap Order'!$N$2:$N$501,"Habis"))</f>
        <v/>
      </c>
      <c r="I223" s="16">
        <f>IF($B223="","",C223-G223-H223)</f>
        <v/>
      </c>
    </row>
    <row r="224">
      <c r="A224" s="31">
        <f>IF($B224="","",ROW()-1)</f>
        <v/>
      </c>
      <c r="B224" s="31">
        <f>IFERROR(INDEX('Rekap Order'!$W$2:$W$501,MATCH(ROW()-1,'Rekap Order'!$X$2:$X$501,0)),"")</f>
        <v/>
      </c>
      <c r="C224" s="16">
        <f>IF($B224="","",SUMIF('Rekap Order'!$W$2:$W$501,$B224,'Rekap Order'!$G$2:$G$501))</f>
        <v/>
      </c>
      <c r="D224" s="16">
        <f>IF($B224="","",COUNTIF('Rekap Order'!$W$2:$W$501,$B224))</f>
        <v/>
      </c>
      <c r="E224" s="17">
        <f>IF($B224="","",INDEX('Rekap Order'!$H$2:$H$501,MATCH($B224,'Rekap Order'!$W$2:$W$501,0)))</f>
        <v/>
      </c>
      <c r="F224" s="17">
        <f>IF($B224="","",SUMPRODUCT(('Rekap Order'!$W$2:$W$501=$B224)*'Rekap Order'!$H$2:$H$501*'Rekap Order'!$G$2:$G$501))</f>
        <v/>
      </c>
      <c r="G224" s="16">
        <f>IF($B224="","",SUMIFS('Rekap Order'!$G$2:$G$501,'Rekap Order'!$W$2:$W$501,$B224,'Rekap Order'!$N$2:$N$501,"Sudah dibeli")+SUMIFS('Rekap Order'!$G$2:$G$501,'Rekap Order'!$W$2:$W$501,$B224,'Rekap Order'!$N$2:$N$501,"Dikirim"))</f>
        <v/>
      </c>
      <c r="H224" s="16">
        <f>IF($B224="","",SUMIFS('Rekap Order'!$G$2:$G$501,'Rekap Order'!$W$2:$W$501,$B224,'Rekap Order'!$N$2:$N$501,"Habis"))</f>
        <v/>
      </c>
      <c r="I224" s="16">
        <f>IF($B224="","",C224-G224-H224)</f>
        <v/>
      </c>
    </row>
    <row r="225">
      <c r="A225" s="31">
        <f>IF($B225="","",ROW()-1)</f>
        <v/>
      </c>
      <c r="B225" s="31">
        <f>IFERROR(INDEX('Rekap Order'!$W$2:$W$501,MATCH(ROW()-1,'Rekap Order'!$X$2:$X$501,0)),"")</f>
        <v/>
      </c>
      <c r="C225" s="16">
        <f>IF($B225="","",SUMIF('Rekap Order'!$W$2:$W$501,$B225,'Rekap Order'!$G$2:$G$501))</f>
        <v/>
      </c>
      <c r="D225" s="16">
        <f>IF($B225="","",COUNTIF('Rekap Order'!$W$2:$W$501,$B225))</f>
        <v/>
      </c>
      <c r="E225" s="17">
        <f>IF($B225="","",INDEX('Rekap Order'!$H$2:$H$501,MATCH($B225,'Rekap Order'!$W$2:$W$501,0)))</f>
        <v/>
      </c>
      <c r="F225" s="17">
        <f>IF($B225="","",SUMPRODUCT(('Rekap Order'!$W$2:$W$501=$B225)*'Rekap Order'!$H$2:$H$501*'Rekap Order'!$G$2:$G$501))</f>
        <v/>
      </c>
      <c r="G225" s="16">
        <f>IF($B225="","",SUMIFS('Rekap Order'!$G$2:$G$501,'Rekap Order'!$W$2:$W$501,$B225,'Rekap Order'!$N$2:$N$501,"Sudah dibeli")+SUMIFS('Rekap Order'!$G$2:$G$501,'Rekap Order'!$W$2:$W$501,$B225,'Rekap Order'!$N$2:$N$501,"Dikirim"))</f>
        <v/>
      </c>
      <c r="H225" s="16">
        <f>IF($B225="","",SUMIFS('Rekap Order'!$G$2:$G$501,'Rekap Order'!$W$2:$W$501,$B225,'Rekap Order'!$N$2:$N$501,"Habis"))</f>
        <v/>
      </c>
      <c r="I225" s="16">
        <f>IF($B225="","",C225-G225-H225)</f>
        <v/>
      </c>
    </row>
    <row r="226">
      <c r="A226" s="31">
        <f>IF($B226="","",ROW()-1)</f>
        <v/>
      </c>
      <c r="B226" s="31">
        <f>IFERROR(INDEX('Rekap Order'!$W$2:$W$501,MATCH(ROW()-1,'Rekap Order'!$X$2:$X$501,0)),"")</f>
        <v/>
      </c>
      <c r="C226" s="16">
        <f>IF($B226="","",SUMIF('Rekap Order'!$W$2:$W$501,$B226,'Rekap Order'!$G$2:$G$501))</f>
        <v/>
      </c>
      <c r="D226" s="16">
        <f>IF($B226="","",COUNTIF('Rekap Order'!$W$2:$W$501,$B226))</f>
        <v/>
      </c>
      <c r="E226" s="17">
        <f>IF($B226="","",INDEX('Rekap Order'!$H$2:$H$501,MATCH($B226,'Rekap Order'!$W$2:$W$501,0)))</f>
        <v/>
      </c>
      <c r="F226" s="17">
        <f>IF($B226="","",SUMPRODUCT(('Rekap Order'!$W$2:$W$501=$B226)*'Rekap Order'!$H$2:$H$501*'Rekap Order'!$G$2:$G$501))</f>
        <v/>
      </c>
      <c r="G226" s="16">
        <f>IF($B226="","",SUMIFS('Rekap Order'!$G$2:$G$501,'Rekap Order'!$W$2:$W$501,$B226,'Rekap Order'!$N$2:$N$501,"Sudah dibeli")+SUMIFS('Rekap Order'!$G$2:$G$501,'Rekap Order'!$W$2:$W$501,$B226,'Rekap Order'!$N$2:$N$501,"Dikirim"))</f>
        <v/>
      </c>
      <c r="H226" s="16">
        <f>IF($B226="","",SUMIFS('Rekap Order'!$G$2:$G$501,'Rekap Order'!$W$2:$W$501,$B226,'Rekap Order'!$N$2:$N$501,"Habis"))</f>
        <v/>
      </c>
      <c r="I226" s="16">
        <f>IF($B226="","",C226-G226-H226)</f>
        <v/>
      </c>
    </row>
    <row r="227">
      <c r="A227" s="31">
        <f>IF($B227="","",ROW()-1)</f>
        <v/>
      </c>
      <c r="B227" s="31">
        <f>IFERROR(INDEX('Rekap Order'!$W$2:$W$501,MATCH(ROW()-1,'Rekap Order'!$X$2:$X$501,0)),"")</f>
        <v/>
      </c>
      <c r="C227" s="16">
        <f>IF($B227="","",SUMIF('Rekap Order'!$W$2:$W$501,$B227,'Rekap Order'!$G$2:$G$501))</f>
        <v/>
      </c>
      <c r="D227" s="16">
        <f>IF($B227="","",COUNTIF('Rekap Order'!$W$2:$W$501,$B227))</f>
        <v/>
      </c>
      <c r="E227" s="17">
        <f>IF($B227="","",INDEX('Rekap Order'!$H$2:$H$501,MATCH($B227,'Rekap Order'!$W$2:$W$501,0)))</f>
        <v/>
      </c>
      <c r="F227" s="17">
        <f>IF($B227="","",SUMPRODUCT(('Rekap Order'!$W$2:$W$501=$B227)*'Rekap Order'!$H$2:$H$501*'Rekap Order'!$G$2:$G$501))</f>
        <v/>
      </c>
      <c r="G227" s="16">
        <f>IF($B227="","",SUMIFS('Rekap Order'!$G$2:$G$501,'Rekap Order'!$W$2:$W$501,$B227,'Rekap Order'!$N$2:$N$501,"Sudah dibeli")+SUMIFS('Rekap Order'!$G$2:$G$501,'Rekap Order'!$W$2:$W$501,$B227,'Rekap Order'!$N$2:$N$501,"Dikirim"))</f>
        <v/>
      </c>
      <c r="H227" s="16">
        <f>IF($B227="","",SUMIFS('Rekap Order'!$G$2:$G$501,'Rekap Order'!$W$2:$W$501,$B227,'Rekap Order'!$N$2:$N$501,"Habis"))</f>
        <v/>
      </c>
      <c r="I227" s="16">
        <f>IF($B227="","",C227-G227-H227)</f>
        <v/>
      </c>
    </row>
    <row r="228">
      <c r="A228" s="31">
        <f>IF($B228="","",ROW()-1)</f>
        <v/>
      </c>
      <c r="B228" s="31">
        <f>IFERROR(INDEX('Rekap Order'!$W$2:$W$501,MATCH(ROW()-1,'Rekap Order'!$X$2:$X$501,0)),"")</f>
        <v/>
      </c>
      <c r="C228" s="16">
        <f>IF($B228="","",SUMIF('Rekap Order'!$W$2:$W$501,$B228,'Rekap Order'!$G$2:$G$501))</f>
        <v/>
      </c>
      <c r="D228" s="16">
        <f>IF($B228="","",COUNTIF('Rekap Order'!$W$2:$W$501,$B228))</f>
        <v/>
      </c>
      <c r="E228" s="17">
        <f>IF($B228="","",INDEX('Rekap Order'!$H$2:$H$501,MATCH($B228,'Rekap Order'!$W$2:$W$501,0)))</f>
        <v/>
      </c>
      <c r="F228" s="17">
        <f>IF($B228="","",SUMPRODUCT(('Rekap Order'!$W$2:$W$501=$B228)*'Rekap Order'!$H$2:$H$501*'Rekap Order'!$G$2:$G$501))</f>
        <v/>
      </c>
      <c r="G228" s="16">
        <f>IF($B228="","",SUMIFS('Rekap Order'!$G$2:$G$501,'Rekap Order'!$W$2:$W$501,$B228,'Rekap Order'!$N$2:$N$501,"Sudah dibeli")+SUMIFS('Rekap Order'!$G$2:$G$501,'Rekap Order'!$W$2:$W$501,$B228,'Rekap Order'!$N$2:$N$501,"Dikirim"))</f>
        <v/>
      </c>
      <c r="H228" s="16">
        <f>IF($B228="","",SUMIFS('Rekap Order'!$G$2:$G$501,'Rekap Order'!$W$2:$W$501,$B228,'Rekap Order'!$N$2:$N$501,"Habis"))</f>
        <v/>
      </c>
      <c r="I228" s="16">
        <f>IF($B228="","",C228-G228-H228)</f>
        <v/>
      </c>
    </row>
    <row r="229">
      <c r="A229" s="31">
        <f>IF($B229="","",ROW()-1)</f>
        <v/>
      </c>
      <c r="B229" s="31">
        <f>IFERROR(INDEX('Rekap Order'!$W$2:$W$501,MATCH(ROW()-1,'Rekap Order'!$X$2:$X$501,0)),"")</f>
        <v/>
      </c>
      <c r="C229" s="16">
        <f>IF($B229="","",SUMIF('Rekap Order'!$W$2:$W$501,$B229,'Rekap Order'!$G$2:$G$501))</f>
        <v/>
      </c>
      <c r="D229" s="16">
        <f>IF($B229="","",COUNTIF('Rekap Order'!$W$2:$W$501,$B229))</f>
        <v/>
      </c>
      <c r="E229" s="17">
        <f>IF($B229="","",INDEX('Rekap Order'!$H$2:$H$501,MATCH($B229,'Rekap Order'!$W$2:$W$501,0)))</f>
        <v/>
      </c>
      <c r="F229" s="17">
        <f>IF($B229="","",SUMPRODUCT(('Rekap Order'!$W$2:$W$501=$B229)*'Rekap Order'!$H$2:$H$501*'Rekap Order'!$G$2:$G$501))</f>
        <v/>
      </c>
      <c r="G229" s="16">
        <f>IF($B229="","",SUMIFS('Rekap Order'!$G$2:$G$501,'Rekap Order'!$W$2:$W$501,$B229,'Rekap Order'!$N$2:$N$501,"Sudah dibeli")+SUMIFS('Rekap Order'!$G$2:$G$501,'Rekap Order'!$W$2:$W$501,$B229,'Rekap Order'!$N$2:$N$501,"Dikirim"))</f>
        <v/>
      </c>
      <c r="H229" s="16">
        <f>IF($B229="","",SUMIFS('Rekap Order'!$G$2:$G$501,'Rekap Order'!$W$2:$W$501,$B229,'Rekap Order'!$N$2:$N$501,"Habis"))</f>
        <v/>
      </c>
      <c r="I229" s="16">
        <f>IF($B229="","",C229-G229-H229)</f>
        <v/>
      </c>
    </row>
    <row r="230">
      <c r="A230" s="31">
        <f>IF($B230="","",ROW()-1)</f>
        <v/>
      </c>
      <c r="B230" s="31">
        <f>IFERROR(INDEX('Rekap Order'!$W$2:$W$501,MATCH(ROW()-1,'Rekap Order'!$X$2:$X$501,0)),"")</f>
        <v/>
      </c>
      <c r="C230" s="16">
        <f>IF($B230="","",SUMIF('Rekap Order'!$W$2:$W$501,$B230,'Rekap Order'!$G$2:$G$501))</f>
        <v/>
      </c>
      <c r="D230" s="16">
        <f>IF($B230="","",COUNTIF('Rekap Order'!$W$2:$W$501,$B230))</f>
        <v/>
      </c>
      <c r="E230" s="17">
        <f>IF($B230="","",INDEX('Rekap Order'!$H$2:$H$501,MATCH($B230,'Rekap Order'!$W$2:$W$501,0)))</f>
        <v/>
      </c>
      <c r="F230" s="17">
        <f>IF($B230="","",SUMPRODUCT(('Rekap Order'!$W$2:$W$501=$B230)*'Rekap Order'!$H$2:$H$501*'Rekap Order'!$G$2:$G$501))</f>
        <v/>
      </c>
      <c r="G230" s="16">
        <f>IF($B230="","",SUMIFS('Rekap Order'!$G$2:$G$501,'Rekap Order'!$W$2:$W$501,$B230,'Rekap Order'!$N$2:$N$501,"Sudah dibeli")+SUMIFS('Rekap Order'!$G$2:$G$501,'Rekap Order'!$W$2:$W$501,$B230,'Rekap Order'!$N$2:$N$501,"Dikirim"))</f>
        <v/>
      </c>
      <c r="H230" s="16">
        <f>IF($B230="","",SUMIFS('Rekap Order'!$G$2:$G$501,'Rekap Order'!$W$2:$W$501,$B230,'Rekap Order'!$N$2:$N$501,"Habis"))</f>
        <v/>
      </c>
      <c r="I230" s="16">
        <f>IF($B230="","",C230-G230-H230)</f>
        <v/>
      </c>
    </row>
    <row r="231">
      <c r="A231" s="31">
        <f>IF($B231="","",ROW()-1)</f>
        <v/>
      </c>
      <c r="B231" s="31">
        <f>IFERROR(INDEX('Rekap Order'!$W$2:$W$501,MATCH(ROW()-1,'Rekap Order'!$X$2:$X$501,0)),"")</f>
        <v/>
      </c>
      <c r="C231" s="16">
        <f>IF($B231="","",SUMIF('Rekap Order'!$W$2:$W$501,$B231,'Rekap Order'!$G$2:$G$501))</f>
        <v/>
      </c>
      <c r="D231" s="16">
        <f>IF($B231="","",COUNTIF('Rekap Order'!$W$2:$W$501,$B231))</f>
        <v/>
      </c>
      <c r="E231" s="17">
        <f>IF($B231="","",INDEX('Rekap Order'!$H$2:$H$501,MATCH($B231,'Rekap Order'!$W$2:$W$501,0)))</f>
        <v/>
      </c>
      <c r="F231" s="17">
        <f>IF($B231="","",SUMPRODUCT(('Rekap Order'!$W$2:$W$501=$B231)*'Rekap Order'!$H$2:$H$501*'Rekap Order'!$G$2:$G$501))</f>
        <v/>
      </c>
      <c r="G231" s="16">
        <f>IF($B231="","",SUMIFS('Rekap Order'!$G$2:$G$501,'Rekap Order'!$W$2:$W$501,$B231,'Rekap Order'!$N$2:$N$501,"Sudah dibeli")+SUMIFS('Rekap Order'!$G$2:$G$501,'Rekap Order'!$W$2:$W$501,$B231,'Rekap Order'!$N$2:$N$501,"Dikirim"))</f>
        <v/>
      </c>
      <c r="H231" s="16">
        <f>IF($B231="","",SUMIFS('Rekap Order'!$G$2:$G$501,'Rekap Order'!$W$2:$W$501,$B231,'Rekap Order'!$N$2:$N$501,"Habis"))</f>
        <v/>
      </c>
      <c r="I231" s="16">
        <f>IF($B231="","",C231-G231-H231)</f>
        <v/>
      </c>
    </row>
    <row r="232">
      <c r="A232" s="31">
        <f>IF($B232="","",ROW()-1)</f>
        <v/>
      </c>
      <c r="B232" s="31">
        <f>IFERROR(INDEX('Rekap Order'!$W$2:$W$501,MATCH(ROW()-1,'Rekap Order'!$X$2:$X$501,0)),"")</f>
        <v/>
      </c>
      <c r="C232" s="16">
        <f>IF($B232="","",SUMIF('Rekap Order'!$W$2:$W$501,$B232,'Rekap Order'!$G$2:$G$501))</f>
        <v/>
      </c>
      <c r="D232" s="16">
        <f>IF($B232="","",COUNTIF('Rekap Order'!$W$2:$W$501,$B232))</f>
        <v/>
      </c>
      <c r="E232" s="17">
        <f>IF($B232="","",INDEX('Rekap Order'!$H$2:$H$501,MATCH($B232,'Rekap Order'!$W$2:$W$501,0)))</f>
        <v/>
      </c>
      <c r="F232" s="17">
        <f>IF($B232="","",SUMPRODUCT(('Rekap Order'!$W$2:$W$501=$B232)*'Rekap Order'!$H$2:$H$501*'Rekap Order'!$G$2:$G$501))</f>
        <v/>
      </c>
      <c r="G232" s="16">
        <f>IF($B232="","",SUMIFS('Rekap Order'!$G$2:$G$501,'Rekap Order'!$W$2:$W$501,$B232,'Rekap Order'!$N$2:$N$501,"Sudah dibeli")+SUMIFS('Rekap Order'!$G$2:$G$501,'Rekap Order'!$W$2:$W$501,$B232,'Rekap Order'!$N$2:$N$501,"Dikirim"))</f>
        <v/>
      </c>
      <c r="H232" s="16">
        <f>IF($B232="","",SUMIFS('Rekap Order'!$G$2:$G$501,'Rekap Order'!$W$2:$W$501,$B232,'Rekap Order'!$N$2:$N$501,"Habis"))</f>
        <v/>
      </c>
      <c r="I232" s="16">
        <f>IF($B232="","",C232-G232-H232)</f>
        <v/>
      </c>
    </row>
    <row r="233">
      <c r="A233" s="31">
        <f>IF($B233="","",ROW()-1)</f>
        <v/>
      </c>
      <c r="B233" s="31">
        <f>IFERROR(INDEX('Rekap Order'!$W$2:$W$501,MATCH(ROW()-1,'Rekap Order'!$X$2:$X$501,0)),"")</f>
        <v/>
      </c>
      <c r="C233" s="16">
        <f>IF($B233="","",SUMIF('Rekap Order'!$W$2:$W$501,$B233,'Rekap Order'!$G$2:$G$501))</f>
        <v/>
      </c>
      <c r="D233" s="16">
        <f>IF($B233="","",COUNTIF('Rekap Order'!$W$2:$W$501,$B233))</f>
        <v/>
      </c>
      <c r="E233" s="17">
        <f>IF($B233="","",INDEX('Rekap Order'!$H$2:$H$501,MATCH($B233,'Rekap Order'!$W$2:$W$501,0)))</f>
        <v/>
      </c>
      <c r="F233" s="17">
        <f>IF($B233="","",SUMPRODUCT(('Rekap Order'!$W$2:$W$501=$B233)*'Rekap Order'!$H$2:$H$501*'Rekap Order'!$G$2:$G$501))</f>
        <v/>
      </c>
      <c r="G233" s="16">
        <f>IF($B233="","",SUMIFS('Rekap Order'!$G$2:$G$501,'Rekap Order'!$W$2:$W$501,$B233,'Rekap Order'!$N$2:$N$501,"Sudah dibeli")+SUMIFS('Rekap Order'!$G$2:$G$501,'Rekap Order'!$W$2:$W$501,$B233,'Rekap Order'!$N$2:$N$501,"Dikirim"))</f>
        <v/>
      </c>
      <c r="H233" s="16">
        <f>IF($B233="","",SUMIFS('Rekap Order'!$G$2:$G$501,'Rekap Order'!$W$2:$W$501,$B233,'Rekap Order'!$N$2:$N$501,"Habis"))</f>
        <v/>
      </c>
      <c r="I233" s="16">
        <f>IF($B233="","",C233-G233-H233)</f>
        <v/>
      </c>
    </row>
    <row r="234">
      <c r="A234" s="31">
        <f>IF($B234="","",ROW()-1)</f>
        <v/>
      </c>
      <c r="B234" s="31">
        <f>IFERROR(INDEX('Rekap Order'!$W$2:$W$501,MATCH(ROW()-1,'Rekap Order'!$X$2:$X$501,0)),"")</f>
        <v/>
      </c>
      <c r="C234" s="16">
        <f>IF($B234="","",SUMIF('Rekap Order'!$W$2:$W$501,$B234,'Rekap Order'!$G$2:$G$501))</f>
        <v/>
      </c>
      <c r="D234" s="16">
        <f>IF($B234="","",COUNTIF('Rekap Order'!$W$2:$W$501,$B234))</f>
        <v/>
      </c>
      <c r="E234" s="17">
        <f>IF($B234="","",INDEX('Rekap Order'!$H$2:$H$501,MATCH($B234,'Rekap Order'!$W$2:$W$501,0)))</f>
        <v/>
      </c>
      <c r="F234" s="17">
        <f>IF($B234="","",SUMPRODUCT(('Rekap Order'!$W$2:$W$501=$B234)*'Rekap Order'!$H$2:$H$501*'Rekap Order'!$G$2:$G$501))</f>
        <v/>
      </c>
      <c r="G234" s="16">
        <f>IF($B234="","",SUMIFS('Rekap Order'!$G$2:$G$501,'Rekap Order'!$W$2:$W$501,$B234,'Rekap Order'!$N$2:$N$501,"Sudah dibeli")+SUMIFS('Rekap Order'!$G$2:$G$501,'Rekap Order'!$W$2:$W$501,$B234,'Rekap Order'!$N$2:$N$501,"Dikirim"))</f>
        <v/>
      </c>
      <c r="H234" s="16">
        <f>IF($B234="","",SUMIFS('Rekap Order'!$G$2:$G$501,'Rekap Order'!$W$2:$W$501,$B234,'Rekap Order'!$N$2:$N$501,"Habis"))</f>
        <v/>
      </c>
      <c r="I234" s="16">
        <f>IF($B234="","",C234-G234-H234)</f>
        <v/>
      </c>
    </row>
    <row r="235">
      <c r="A235" s="31">
        <f>IF($B235="","",ROW()-1)</f>
        <v/>
      </c>
      <c r="B235" s="31">
        <f>IFERROR(INDEX('Rekap Order'!$W$2:$W$501,MATCH(ROW()-1,'Rekap Order'!$X$2:$X$501,0)),"")</f>
        <v/>
      </c>
      <c r="C235" s="16">
        <f>IF($B235="","",SUMIF('Rekap Order'!$W$2:$W$501,$B235,'Rekap Order'!$G$2:$G$501))</f>
        <v/>
      </c>
      <c r="D235" s="16">
        <f>IF($B235="","",COUNTIF('Rekap Order'!$W$2:$W$501,$B235))</f>
        <v/>
      </c>
      <c r="E235" s="17">
        <f>IF($B235="","",INDEX('Rekap Order'!$H$2:$H$501,MATCH($B235,'Rekap Order'!$W$2:$W$501,0)))</f>
        <v/>
      </c>
      <c r="F235" s="17">
        <f>IF($B235="","",SUMPRODUCT(('Rekap Order'!$W$2:$W$501=$B235)*'Rekap Order'!$H$2:$H$501*'Rekap Order'!$G$2:$G$501))</f>
        <v/>
      </c>
      <c r="G235" s="16">
        <f>IF($B235="","",SUMIFS('Rekap Order'!$G$2:$G$501,'Rekap Order'!$W$2:$W$501,$B235,'Rekap Order'!$N$2:$N$501,"Sudah dibeli")+SUMIFS('Rekap Order'!$G$2:$G$501,'Rekap Order'!$W$2:$W$501,$B235,'Rekap Order'!$N$2:$N$501,"Dikirim"))</f>
        <v/>
      </c>
      <c r="H235" s="16">
        <f>IF($B235="","",SUMIFS('Rekap Order'!$G$2:$G$501,'Rekap Order'!$W$2:$W$501,$B235,'Rekap Order'!$N$2:$N$501,"Habis"))</f>
        <v/>
      </c>
      <c r="I235" s="16">
        <f>IF($B235="","",C235-G235-H235)</f>
        <v/>
      </c>
    </row>
    <row r="236">
      <c r="A236" s="31">
        <f>IF($B236="","",ROW()-1)</f>
        <v/>
      </c>
      <c r="B236" s="31">
        <f>IFERROR(INDEX('Rekap Order'!$W$2:$W$501,MATCH(ROW()-1,'Rekap Order'!$X$2:$X$501,0)),"")</f>
        <v/>
      </c>
      <c r="C236" s="16">
        <f>IF($B236="","",SUMIF('Rekap Order'!$W$2:$W$501,$B236,'Rekap Order'!$G$2:$G$501))</f>
        <v/>
      </c>
      <c r="D236" s="16">
        <f>IF($B236="","",COUNTIF('Rekap Order'!$W$2:$W$501,$B236))</f>
        <v/>
      </c>
      <c r="E236" s="17">
        <f>IF($B236="","",INDEX('Rekap Order'!$H$2:$H$501,MATCH($B236,'Rekap Order'!$W$2:$W$501,0)))</f>
        <v/>
      </c>
      <c r="F236" s="17">
        <f>IF($B236="","",SUMPRODUCT(('Rekap Order'!$W$2:$W$501=$B236)*'Rekap Order'!$H$2:$H$501*'Rekap Order'!$G$2:$G$501))</f>
        <v/>
      </c>
      <c r="G236" s="16">
        <f>IF($B236="","",SUMIFS('Rekap Order'!$G$2:$G$501,'Rekap Order'!$W$2:$W$501,$B236,'Rekap Order'!$N$2:$N$501,"Sudah dibeli")+SUMIFS('Rekap Order'!$G$2:$G$501,'Rekap Order'!$W$2:$W$501,$B236,'Rekap Order'!$N$2:$N$501,"Dikirim"))</f>
        <v/>
      </c>
      <c r="H236" s="16">
        <f>IF($B236="","",SUMIFS('Rekap Order'!$G$2:$G$501,'Rekap Order'!$W$2:$W$501,$B236,'Rekap Order'!$N$2:$N$501,"Habis"))</f>
        <v/>
      </c>
      <c r="I236" s="16">
        <f>IF($B236="","",C236-G236-H236)</f>
        <v/>
      </c>
    </row>
    <row r="237">
      <c r="A237" s="31">
        <f>IF($B237="","",ROW()-1)</f>
        <v/>
      </c>
      <c r="B237" s="31">
        <f>IFERROR(INDEX('Rekap Order'!$W$2:$W$501,MATCH(ROW()-1,'Rekap Order'!$X$2:$X$501,0)),"")</f>
        <v/>
      </c>
      <c r="C237" s="16">
        <f>IF($B237="","",SUMIF('Rekap Order'!$W$2:$W$501,$B237,'Rekap Order'!$G$2:$G$501))</f>
        <v/>
      </c>
      <c r="D237" s="16">
        <f>IF($B237="","",COUNTIF('Rekap Order'!$W$2:$W$501,$B237))</f>
        <v/>
      </c>
      <c r="E237" s="17">
        <f>IF($B237="","",INDEX('Rekap Order'!$H$2:$H$501,MATCH($B237,'Rekap Order'!$W$2:$W$501,0)))</f>
        <v/>
      </c>
      <c r="F237" s="17">
        <f>IF($B237="","",SUMPRODUCT(('Rekap Order'!$W$2:$W$501=$B237)*'Rekap Order'!$H$2:$H$501*'Rekap Order'!$G$2:$G$501))</f>
        <v/>
      </c>
      <c r="G237" s="16">
        <f>IF($B237="","",SUMIFS('Rekap Order'!$G$2:$G$501,'Rekap Order'!$W$2:$W$501,$B237,'Rekap Order'!$N$2:$N$501,"Sudah dibeli")+SUMIFS('Rekap Order'!$G$2:$G$501,'Rekap Order'!$W$2:$W$501,$B237,'Rekap Order'!$N$2:$N$501,"Dikirim"))</f>
        <v/>
      </c>
      <c r="H237" s="16">
        <f>IF($B237="","",SUMIFS('Rekap Order'!$G$2:$G$501,'Rekap Order'!$W$2:$W$501,$B237,'Rekap Order'!$N$2:$N$501,"Habis"))</f>
        <v/>
      </c>
      <c r="I237" s="16">
        <f>IF($B237="","",C237-G237-H237)</f>
        <v/>
      </c>
    </row>
    <row r="238">
      <c r="A238" s="31">
        <f>IF($B238="","",ROW()-1)</f>
        <v/>
      </c>
      <c r="B238" s="31">
        <f>IFERROR(INDEX('Rekap Order'!$W$2:$W$501,MATCH(ROW()-1,'Rekap Order'!$X$2:$X$501,0)),"")</f>
        <v/>
      </c>
      <c r="C238" s="16">
        <f>IF($B238="","",SUMIF('Rekap Order'!$W$2:$W$501,$B238,'Rekap Order'!$G$2:$G$501))</f>
        <v/>
      </c>
      <c r="D238" s="16">
        <f>IF($B238="","",COUNTIF('Rekap Order'!$W$2:$W$501,$B238))</f>
        <v/>
      </c>
      <c r="E238" s="17">
        <f>IF($B238="","",INDEX('Rekap Order'!$H$2:$H$501,MATCH($B238,'Rekap Order'!$W$2:$W$501,0)))</f>
        <v/>
      </c>
      <c r="F238" s="17">
        <f>IF($B238="","",SUMPRODUCT(('Rekap Order'!$W$2:$W$501=$B238)*'Rekap Order'!$H$2:$H$501*'Rekap Order'!$G$2:$G$501))</f>
        <v/>
      </c>
      <c r="G238" s="16">
        <f>IF($B238="","",SUMIFS('Rekap Order'!$G$2:$G$501,'Rekap Order'!$W$2:$W$501,$B238,'Rekap Order'!$N$2:$N$501,"Sudah dibeli")+SUMIFS('Rekap Order'!$G$2:$G$501,'Rekap Order'!$W$2:$W$501,$B238,'Rekap Order'!$N$2:$N$501,"Dikirim"))</f>
        <v/>
      </c>
      <c r="H238" s="16">
        <f>IF($B238="","",SUMIFS('Rekap Order'!$G$2:$G$501,'Rekap Order'!$W$2:$W$501,$B238,'Rekap Order'!$N$2:$N$501,"Habis"))</f>
        <v/>
      </c>
      <c r="I238" s="16">
        <f>IF($B238="","",C238-G238-H238)</f>
        <v/>
      </c>
    </row>
    <row r="239">
      <c r="A239" s="31">
        <f>IF($B239="","",ROW()-1)</f>
        <v/>
      </c>
      <c r="B239" s="31">
        <f>IFERROR(INDEX('Rekap Order'!$W$2:$W$501,MATCH(ROW()-1,'Rekap Order'!$X$2:$X$501,0)),"")</f>
        <v/>
      </c>
      <c r="C239" s="16">
        <f>IF($B239="","",SUMIF('Rekap Order'!$W$2:$W$501,$B239,'Rekap Order'!$G$2:$G$501))</f>
        <v/>
      </c>
      <c r="D239" s="16">
        <f>IF($B239="","",COUNTIF('Rekap Order'!$W$2:$W$501,$B239))</f>
        <v/>
      </c>
      <c r="E239" s="17">
        <f>IF($B239="","",INDEX('Rekap Order'!$H$2:$H$501,MATCH($B239,'Rekap Order'!$W$2:$W$501,0)))</f>
        <v/>
      </c>
      <c r="F239" s="17">
        <f>IF($B239="","",SUMPRODUCT(('Rekap Order'!$W$2:$W$501=$B239)*'Rekap Order'!$H$2:$H$501*'Rekap Order'!$G$2:$G$501))</f>
        <v/>
      </c>
      <c r="G239" s="16">
        <f>IF($B239="","",SUMIFS('Rekap Order'!$G$2:$G$501,'Rekap Order'!$W$2:$W$501,$B239,'Rekap Order'!$N$2:$N$501,"Sudah dibeli")+SUMIFS('Rekap Order'!$G$2:$G$501,'Rekap Order'!$W$2:$W$501,$B239,'Rekap Order'!$N$2:$N$501,"Dikirim"))</f>
        <v/>
      </c>
      <c r="H239" s="16">
        <f>IF($B239="","",SUMIFS('Rekap Order'!$G$2:$G$501,'Rekap Order'!$W$2:$W$501,$B239,'Rekap Order'!$N$2:$N$501,"Habis"))</f>
        <v/>
      </c>
      <c r="I239" s="16">
        <f>IF($B239="","",C239-G239-H239)</f>
        <v/>
      </c>
    </row>
    <row r="240">
      <c r="A240" s="31">
        <f>IF($B240="","",ROW()-1)</f>
        <v/>
      </c>
      <c r="B240" s="31">
        <f>IFERROR(INDEX('Rekap Order'!$W$2:$W$501,MATCH(ROW()-1,'Rekap Order'!$X$2:$X$501,0)),"")</f>
        <v/>
      </c>
      <c r="C240" s="16">
        <f>IF($B240="","",SUMIF('Rekap Order'!$W$2:$W$501,$B240,'Rekap Order'!$G$2:$G$501))</f>
        <v/>
      </c>
      <c r="D240" s="16">
        <f>IF($B240="","",COUNTIF('Rekap Order'!$W$2:$W$501,$B240))</f>
        <v/>
      </c>
      <c r="E240" s="17">
        <f>IF($B240="","",INDEX('Rekap Order'!$H$2:$H$501,MATCH($B240,'Rekap Order'!$W$2:$W$501,0)))</f>
        <v/>
      </c>
      <c r="F240" s="17">
        <f>IF($B240="","",SUMPRODUCT(('Rekap Order'!$W$2:$W$501=$B240)*'Rekap Order'!$H$2:$H$501*'Rekap Order'!$G$2:$G$501))</f>
        <v/>
      </c>
      <c r="G240" s="16">
        <f>IF($B240="","",SUMIFS('Rekap Order'!$G$2:$G$501,'Rekap Order'!$W$2:$W$501,$B240,'Rekap Order'!$N$2:$N$501,"Sudah dibeli")+SUMIFS('Rekap Order'!$G$2:$G$501,'Rekap Order'!$W$2:$W$501,$B240,'Rekap Order'!$N$2:$N$501,"Dikirim"))</f>
        <v/>
      </c>
      <c r="H240" s="16">
        <f>IF($B240="","",SUMIFS('Rekap Order'!$G$2:$G$501,'Rekap Order'!$W$2:$W$501,$B240,'Rekap Order'!$N$2:$N$501,"Habis"))</f>
        <v/>
      </c>
      <c r="I240" s="16">
        <f>IF($B240="","",C240-G240-H240)</f>
        <v/>
      </c>
    </row>
    <row r="241">
      <c r="A241" s="31">
        <f>IF($B241="","",ROW()-1)</f>
        <v/>
      </c>
      <c r="B241" s="31">
        <f>IFERROR(INDEX('Rekap Order'!$W$2:$W$501,MATCH(ROW()-1,'Rekap Order'!$X$2:$X$501,0)),"")</f>
        <v/>
      </c>
      <c r="C241" s="16">
        <f>IF($B241="","",SUMIF('Rekap Order'!$W$2:$W$501,$B241,'Rekap Order'!$G$2:$G$501))</f>
        <v/>
      </c>
      <c r="D241" s="16">
        <f>IF($B241="","",COUNTIF('Rekap Order'!$W$2:$W$501,$B241))</f>
        <v/>
      </c>
      <c r="E241" s="17">
        <f>IF($B241="","",INDEX('Rekap Order'!$H$2:$H$501,MATCH($B241,'Rekap Order'!$W$2:$W$501,0)))</f>
        <v/>
      </c>
      <c r="F241" s="17">
        <f>IF($B241="","",SUMPRODUCT(('Rekap Order'!$W$2:$W$501=$B241)*'Rekap Order'!$H$2:$H$501*'Rekap Order'!$G$2:$G$501))</f>
        <v/>
      </c>
      <c r="G241" s="16">
        <f>IF($B241="","",SUMIFS('Rekap Order'!$G$2:$G$501,'Rekap Order'!$W$2:$W$501,$B241,'Rekap Order'!$N$2:$N$501,"Sudah dibeli")+SUMIFS('Rekap Order'!$G$2:$G$501,'Rekap Order'!$W$2:$W$501,$B241,'Rekap Order'!$N$2:$N$501,"Dikirim"))</f>
        <v/>
      </c>
      <c r="H241" s="16">
        <f>IF($B241="","",SUMIFS('Rekap Order'!$G$2:$G$501,'Rekap Order'!$W$2:$W$501,$B241,'Rekap Order'!$N$2:$N$501,"Habis"))</f>
        <v/>
      </c>
      <c r="I241" s="16">
        <f>IF($B241="","",C241-G241-H241)</f>
        <v/>
      </c>
    </row>
    <row r="242">
      <c r="A242" s="31">
        <f>IF($B242="","",ROW()-1)</f>
        <v/>
      </c>
      <c r="B242" s="31">
        <f>IFERROR(INDEX('Rekap Order'!$W$2:$W$501,MATCH(ROW()-1,'Rekap Order'!$X$2:$X$501,0)),"")</f>
        <v/>
      </c>
      <c r="C242" s="16">
        <f>IF($B242="","",SUMIF('Rekap Order'!$W$2:$W$501,$B242,'Rekap Order'!$G$2:$G$501))</f>
        <v/>
      </c>
      <c r="D242" s="16">
        <f>IF($B242="","",COUNTIF('Rekap Order'!$W$2:$W$501,$B242))</f>
        <v/>
      </c>
      <c r="E242" s="17">
        <f>IF($B242="","",INDEX('Rekap Order'!$H$2:$H$501,MATCH($B242,'Rekap Order'!$W$2:$W$501,0)))</f>
        <v/>
      </c>
      <c r="F242" s="17">
        <f>IF($B242="","",SUMPRODUCT(('Rekap Order'!$W$2:$W$501=$B242)*'Rekap Order'!$H$2:$H$501*'Rekap Order'!$G$2:$G$501))</f>
        <v/>
      </c>
      <c r="G242" s="16">
        <f>IF($B242="","",SUMIFS('Rekap Order'!$G$2:$G$501,'Rekap Order'!$W$2:$W$501,$B242,'Rekap Order'!$N$2:$N$501,"Sudah dibeli")+SUMIFS('Rekap Order'!$G$2:$G$501,'Rekap Order'!$W$2:$W$501,$B242,'Rekap Order'!$N$2:$N$501,"Dikirim"))</f>
        <v/>
      </c>
      <c r="H242" s="16">
        <f>IF($B242="","",SUMIFS('Rekap Order'!$G$2:$G$501,'Rekap Order'!$W$2:$W$501,$B242,'Rekap Order'!$N$2:$N$501,"Habis"))</f>
        <v/>
      </c>
      <c r="I242" s="16">
        <f>IF($B242="","",C242-G242-H242)</f>
        <v/>
      </c>
    </row>
    <row r="243">
      <c r="A243" s="31">
        <f>IF($B243="","",ROW()-1)</f>
        <v/>
      </c>
      <c r="B243" s="31">
        <f>IFERROR(INDEX('Rekap Order'!$W$2:$W$501,MATCH(ROW()-1,'Rekap Order'!$X$2:$X$501,0)),"")</f>
        <v/>
      </c>
      <c r="C243" s="16">
        <f>IF($B243="","",SUMIF('Rekap Order'!$W$2:$W$501,$B243,'Rekap Order'!$G$2:$G$501))</f>
        <v/>
      </c>
      <c r="D243" s="16">
        <f>IF($B243="","",COUNTIF('Rekap Order'!$W$2:$W$501,$B243))</f>
        <v/>
      </c>
      <c r="E243" s="17">
        <f>IF($B243="","",INDEX('Rekap Order'!$H$2:$H$501,MATCH($B243,'Rekap Order'!$W$2:$W$501,0)))</f>
        <v/>
      </c>
      <c r="F243" s="17">
        <f>IF($B243="","",SUMPRODUCT(('Rekap Order'!$W$2:$W$501=$B243)*'Rekap Order'!$H$2:$H$501*'Rekap Order'!$G$2:$G$501))</f>
        <v/>
      </c>
      <c r="G243" s="16">
        <f>IF($B243="","",SUMIFS('Rekap Order'!$G$2:$G$501,'Rekap Order'!$W$2:$W$501,$B243,'Rekap Order'!$N$2:$N$501,"Sudah dibeli")+SUMIFS('Rekap Order'!$G$2:$G$501,'Rekap Order'!$W$2:$W$501,$B243,'Rekap Order'!$N$2:$N$501,"Dikirim"))</f>
        <v/>
      </c>
      <c r="H243" s="16">
        <f>IF($B243="","",SUMIFS('Rekap Order'!$G$2:$G$501,'Rekap Order'!$W$2:$W$501,$B243,'Rekap Order'!$N$2:$N$501,"Habis"))</f>
        <v/>
      </c>
      <c r="I243" s="16">
        <f>IF($B243="","",C243-G243-H243)</f>
        <v/>
      </c>
    </row>
    <row r="244">
      <c r="A244" s="31">
        <f>IF($B244="","",ROW()-1)</f>
        <v/>
      </c>
      <c r="B244" s="31">
        <f>IFERROR(INDEX('Rekap Order'!$W$2:$W$501,MATCH(ROW()-1,'Rekap Order'!$X$2:$X$501,0)),"")</f>
        <v/>
      </c>
      <c r="C244" s="16">
        <f>IF($B244="","",SUMIF('Rekap Order'!$W$2:$W$501,$B244,'Rekap Order'!$G$2:$G$501))</f>
        <v/>
      </c>
      <c r="D244" s="16">
        <f>IF($B244="","",COUNTIF('Rekap Order'!$W$2:$W$501,$B244))</f>
        <v/>
      </c>
      <c r="E244" s="17">
        <f>IF($B244="","",INDEX('Rekap Order'!$H$2:$H$501,MATCH($B244,'Rekap Order'!$W$2:$W$501,0)))</f>
        <v/>
      </c>
      <c r="F244" s="17">
        <f>IF($B244="","",SUMPRODUCT(('Rekap Order'!$W$2:$W$501=$B244)*'Rekap Order'!$H$2:$H$501*'Rekap Order'!$G$2:$G$501))</f>
        <v/>
      </c>
      <c r="G244" s="16">
        <f>IF($B244="","",SUMIFS('Rekap Order'!$G$2:$G$501,'Rekap Order'!$W$2:$W$501,$B244,'Rekap Order'!$N$2:$N$501,"Sudah dibeli")+SUMIFS('Rekap Order'!$G$2:$G$501,'Rekap Order'!$W$2:$W$501,$B244,'Rekap Order'!$N$2:$N$501,"Dikirim"))</f>
        <v/>
      </c>
      <c r="H244" s="16">
        <f>IF($B244="","",SUMIFS('Rekap Order'!$G$2:$G$501,'Rekap Order'!$W$2:$W$501,$B244,'Rekap Order'!$N$2:$N$501,"Habis"))</f>
        <v/>
      </c>
      <c r="I244" s="16">
        <f>IF($B244="","",C244-G244-H244)</f>
        <v/>
      </c>
    </row>
    <row r="245">
      <c r="A245" s="31">
        <f>IF($B245="","",ROW()-1)</f>
        <v/>
      </c>
      <c r="B245" s="31">
        <f>IFERROR(INDEX('Rekap Order'!$W$2:$W$501,MATCH(ROW()-1,'Rekap Order'!$X$2:$X$501,0)),"")</f>
        <v/>
      </c>
      <c r="C245" s="16">
        <f>IF($B245="","",SUMIF('Rekap Order'!$W$2:$W$501,$B245,'Rekap Order'!$G$2:$G$501))</f>
        <v/>
      </c>
      <c r="D245" s="16">
        <f>IF($B245="","",COUNTIF('Rekap Order'!$W$2:$W$501,$B245))</f>
        <v/>
      </c>
      <c r="E245" s="17">
        <f>IF($B245="","",INDEX('Rekap Order'!$H$2:$H$501,MATCH($B245,'Rekap Order'!$W$2:$W$501,0)))</f>
        <v/>
      </c>
      <c r="F245" s="17">
        <f>IF($B245="","",SUMPRODUCT(('Rekap Order'!$W$2:$W$501=$B245)*'Rekap Order'!$H$2:$H$501*'Rekap Order'!$G$2:$G$501))</f>
        <v/>
      </c>
      <c r="G245" s="16">
        <f>IF($B245="","",SUMIFS('Rekap Order'!$G$2:$G$501,'Rekap Order'!$W$2:$W$501,$B245,'Rekap Order'!$N$2:$N$501,"Sudah dibeli")+SUMIFS('Rekap Order'!$G$2:$G$501,'Rekap Order'!$W$2:$W$501,$B245,'Rekap Order'!$N$2:$N$501,"Dikirim"))</f>
        <v/>
      </c>
      <c r="H245" s="16">
        <f>IF($B245="","",SUMIFS('Rekap Order'!$G$2:$G$501,'Rekap Order'!$W$2:$W$501,$B245,'Rekap Order'!$N$2:$N$501,"Habis"))</f>
        <v/>
      </c>
      <c r="I245" s="16">
        <f>IF($B245="","",C245-G245-H245)</f>
        <v/>
      </c>
    </row>
    <row r="246">
      <c r="A246" s="31">
        <f>IF($B246="","",ROW()-1)</f>
        <v/>
      </c>
      <c r="B246" s="31">
        <f>IFERROR(INDEX('Rekap Order'!$W$2:$W$501,MATCH(ROW()-1,'Rekap Order'!$X$2:$X$501,0)),"")</f>
        <v/>
      </c>
      <c r="C246" s="16">
        <f>IF($B246="","",SUMIF('Rekap Order'!$W$2:$W$501,$B246,'Rekap Order'!$G$2:$G$501))</f>
        <v/>
      </c>
      <c r="D246" s="16">
        <f>IF($B246="","",COUNTIF('Rekap Order'!$W$2:$W$501,$B246))</f>
        <v/>
      </c>
      <c r="E246" s="17">
        <f>IF($B246="","",INDEX('Rekap Order'!$H$2:$H$501,MATCH($B246,'Rekap Order'!$W$2:$W$501,0)))</f>
        <v/>
      </c>
      <c r="F246" s="17">
        <f>IF($B246="","",SUMPRODUCT(('Rekap Order'!$W$2:$W$501=$B246)*'Rekap Order'!$H$2:$H$501*'Rekap Order'!$G$2:$G$501))</f>
        <v/>
      </c>
      <c r="G246" s="16">
        <f>IF($B246="","",SUMIFS('Rekap Order'!$G$2:$G$501,'Rekap Order'!$W$2:$W$501,$B246,'Rekap Order'!$N$2:$N$501,"Sudah dibeli")+SUMIFS('Rekap Order'!$G$2:$G$501,'Rekap Order'!$W$2:$W$501,$B246,'Rekap Order'!$N$2:$N$501,"Dikirim"))</f>
        <v/>
      </c>
      <c r="H246" s="16">
        <f>IF($B246="","",SUMIFS('Rekap Order'!$G$2:$G$501,'Rekap Order'!$W$2:$W$501,$B246,'Rekap Order'!$N$2:$N$501,"Habis"))</f>
        <v/>
      </c>
      <c r="I246" s="16">
        <f>IF($B246="","",C246-G246-H246)</f>
        <v/>
      </c>
    </row>
    <row r="247">
      <c r="A247" s="31">
        <f>IF($B247="","",ROW()-1)</f>
        <v/>
      </c>
      <c r="B247" s="31">
        <f>IFERROR(INDEX('Rekap Order'!$W$2:$W$501,MATCH(ROW()-1,'Rekap Order'!$X$2:$X$501,0)),"")</f>
        <v/>
      </c>
      <c r="C247" s="16">
        <f>IF($B247="","",SUMIF('Rekap Order'!$W$2:$W$501,$B247,'Rekap Order'!$G$2:$G$501))</f>
        <v/>
      </c>
      <c r="D247" s="16">
        <f>IF($B247="","",COUNTIF('Rekap Order'!$W$2:$W$501,$B247))</f>
        <v/>
      </c>
      <c r="E247" s="17">
        <f>IF($B247="","",INDEX('Rekap Order'!$H$2:$H$501,MATCH($B247,'Rekap Order'!$W$2:$W$501,0)))</f>
        <v/>
      </c>
      <c r="F247" s="17">
        <f>IF($B247="","",SUMPRODUCT(('Rekap Order'!$W$2:$W$501=$B247)*'Rekap Order'!$H$2:$H$501*'Rekap Order'!$G$2:$G$501))</f>
        <v/>
      </c>
      <c r="G247" s="16">
        <f>IF($B247="","",SUMIFS('Rekap Order'!$G$2:$G$501,'Rekap Order'!$W$2:$W$501,$B247,'Rekap Order'!$N$2:$N$501,"Sudah dibeli")+SUMIFS('Rekap Order'!$G$2:$G$501,'Rekap Order'!$W$2:$W$501,$B247,'Rekap Order'!$N$2:$N$501,"Dikirim"))</f>
        <v/>
      </c>
      <c r="H247" s="16">
        <f>IF($B247="","",SUMIFS('Rekap Order'!$G$2:$G$501,'Rekap Order'!$W$2:$W$501,$B247,'Rekap Order'!$N$2:$N$501,"Habis"))</f>
        <v/>
      </c>
      <c r="I247" s="16">
        <f>IF($B247="","",C247-G247-H247)</f>
        <v/>
      </c>
    </row>
    <row r="248">
      <c r="A248" s="31">
        <f>IF($B248="","",ROW()-1)</f>
        <v/>
      </c>
      <c r="B248" s="31">
        <f>IFERROR(INDEX('Rekap Order'!$W$2:$W$501,MATCH(ROW()-1,'Rekap Order'!$X$2:$X$501,0)),"")</f>
        <v/>
      </c>
      <c r="C248" s="16">
        <f>IF($B248="","",SUMIF('Rekap Order'!$W$2:$W$501,$B248,'Rekap Order'!$G$2:$G$501))</f>
        <v/>
      </c>
      <c r="D248" s="16">
        <f>IF($B248="","",COUNTIF('Rekap Order'!$W$2:$W$501,$B248))</f>
        <v/>
      </c>
      <c r="E248" s="17">
        <f>IF($B248="","",INDEX('Rekap Order'!$H$2:$H$501,MATCH($B248,'Rekap Order'!$W$2:$W$501,0)))</f>
        <v/>
      </c>
      <c r="F248" s="17">
        <f>IF($B248="","",SUMPRODUCT(('Rekap Order'!$W$2:$W$501=$B248)*'Rekap Order'!$H$2:$H$501*'Rekap Order'!$G$2:$G$501))</f>
        <v/>
      </c>
      <c r="G248" s="16">
        <f>IF($B248="","",SUMIFS('Rekap Order'!$G$2:$G$501,'Rekap Order'!$W$2:$W$501,$B248,'Rekap Order'!$N$2:$N$501,"Sudah dibeli")+SUMIFS('Rekap Order'!$G$2:$G$501,'Rekap Order'!$W$2:$W$501,$B248,'Rekap Order'!$N$2:$N$501,"Dikirim"))</f>
        <v/>
      </c>
      <c r="H248" s="16">
        <f>IF($B248="","",SUMIFS('Rekap Order'!$G$2:$G$501,'Rekap Order'!$W$2:$W$501,$B248,'Rekap Order'!$N$2:$N$501,"Habis"))</f>
        <v/>
      </c>
      <c r="I248" s="16">
        <f>IF($B248="","",C248-G248-H248)</f>
        <v/>
      </c>
    </row>
    <row r="249">
      <c r="A249" s="31">
        <f>IF($B249="","",ROW()-1)</f>
        <v/>
      </c>
      <c r="B249" s="31">
        <f>IFERROR(INDEX('Rekap Order'!$W$2:$W$501,MATCH(ROW()-1,'Rekap Order'!$X$2:$X$501,0)),"")</f>
        <v/>
      </c>
      <c r="C249" s="16">
        <f>IF($B249="","",SUMIF('Rekap Order'!$W$2:$W$501,$B249,'Rekap Order'!$G$2:$G$501))</f>
        <v/>
      </c>
      <c r="D249" s="16">
        <f>IF($B249="","",COUNTIF('Rekap Order'!$W$2:$W$501,$B249))</f>
        <v/>
      </c>
      <c r="E249" s="17">
        <f>IF($B249="","",INDEX('Rekap Order'!$H$2:$H$501,MATCH($B249,'Rekap Order'!$W$2:$W$501,0)))</f>
        <v/>
      </c>
      <c r="F249" s="17">
        <f>IF($B249="","",SUMPRODUCT(('Rekap Order'!$W$2:$W$501=$B249)*'Rekap Order'!$H$2:$H$501*'Rekap Order'!$G$2:$G$501))</f>
        <v/>
      </c>
      <c r="G249" s="16">
        <f>IF($B249="","",SUMIFS('Rekap Order'!$G$2:$G$501,'Rekap Order'!$W$2:$W$501,$B249,'Rekap Order'!$N$2:$N$501,"Sudah dibeli")+SUMIFS('Rekap Order'!$G$2:$G$501,'Rekap Order'!$W$2:$W$501,$B249,'Rekap Order'!$N$2:$N$501,"Dikirim"))</f>
        <v/>
      </c>
      <c r="H249" s="16">
        <f>IF($B249="","",SUMIFS('Rekap Order'!$G$2:$G$501,'Rekap Order'!$W$2:$W$501,$B249,'Rekap Order'!$N$2:$N$501,"Habis"))</f>
        <v/>
      </c>
      <c r="I249" s="16">
        <f>IF($B249="","",C249-G249-H249)</f>
        <v/>
      </c>
    </row>
    <row r="250">
      <c r="A250" s="31">
        <f>IF($B250="","",ROW()-1)</f>
        <v/>
      </c>
      <c r="B250" s="31">
        <f>IFERROR(INDEX('Rekap Order'!$W$2:$W$501,MATCH(ROW()-1,'Rekap Order'!$X$2:$X$501,0)),"")</f>
        <v/>
      </c>
      <c r="C250" s="16">
        <f>IF($B250="","",SUMIF('Rekap Order'!$W$2:$W$501,$B250,'Rekap Order'!$G$2:$G$501))</f>
        <v/>
      </c>
      <c r="D250" s="16">
        <f>IF($B250="","",COUNTIF('Rekap Order'!$W$2:$W$501,$B250))</f>
        <v/>
      </c>
      <c r="E250" s="17">
        <f>IF($B250="","",INDEX('Rekap Order'!$H$2:$H$501,MATCH($B250,'Rekap Order'!$W$2:$W$501,0)))</f>
        <v/>
      </c>
      <c r="F250" s="17">
        <f>IF($B250="","",SUMPRODUCT(('Rekap Order'!$W$2:$W$501=$B250)*'Rekap Order'!$H$2:$H$501*'Rekap Order'!$G$2:$G$501))</f>
        <v/>
      </c>
      <c r="G250" s="16">
        <f>IF($B250="","",SUMIFS('Rekap Order'!$G$2:$G$501,'Rekap Order'!$W$2:$W$501,$B250,'Rekap Order'!$N$2:$N$501,"Sudah dibeli")+SUMIFS('Rekap Order'!$G$2:$G$501,'Rekap Order'!$W$2:$W$501,$B250,'Rekap Order'!$N$2:$N$501,"Dikirim"))</f>
        <v/>
      </c>
      <c r="H250" s="16">
        <f>IF($B250="","",SUMIFS('Rekap Order'!$G$2:$G$501,'Rekap Order'!$W$2:$W$501,$B250,'Rekap Order'!$N$2:$N$501,"Habis"))</f>
        <v/>
      </c>
      <c r="I250" s="16">
        <f>IF($B250="","",C250-G250-H250)</f>
        <v/>
      </c>
    </row>
    <row r="251">
      <c r="A251" s="31">
        <f>IF($B251="","",ROW()-1)</f>
        <v/>
      </c>
      <c r="B251" s="31">
        <f>IFERROR(INDEX('Rekap Order'!$W$2:$W$501,MATCH(ROW()-1,'Rekap Order'!$X$2:$X$501,0)),"")</f>
        <v/>
      </c>
      <c r="C251" s="16">
        <f>IF($B251="","",SUMIF('Rekap Order'!$W$2:$W$501,$B251,'Rekap Order'!$G$2:$G$501))</f>
        <v/>
      </c>
      <c r="D251" s="16">
        <f>IF($B251="","",COUNTIF('Rekap Order'!$W$2:$W$501,$B251))</f>
        <v/>
      </c>
      <c r="E251" s="17">
        <f>IF($B251="","",INDEX('Rekap Order'!$H$2:$H$501,MATCH($B251,'Rekap Order'!$W$2:$W$501,0)))</f>
        <v/>
      </c>
      <c r="F251" s="17">
        <f>IF($B251="","",SUMPRODUCT(('Rekap Order'!$W$2:$W$501=$B251)*'Rekap Order'!$H$2:$H$501*'Rekap Order'!$G$2:$G$501))</f>
        <v/>
      </c>
      <c r="G251" s="16">
        <f>IF($B251="","",SUMIFS('Rekap Order'!$G$2:$G$501,'Rekap Order'!$W$2:$W$501,$B251,'Rekap Order'!$N$2:$N$501,"Sudah dibeli")+SUMIFS('Rekap Order'!$G$2:$G$501,'Rekap Order'!$W$2:$W$501,$B251,'Rekap Order'!$N$2:$N$501,"Dikirim"))</f>
        <v/>
      </c>
      <c r="H251" s="16">
        <f>IF($B251="","",SUMIFS('Rekap Order'!$G$2:$G$501,'Rekap Order'!$W$2:$W$501,$B251,'Rekap Order'!$N$2:$N$501,"Habis"))</f>
        <v/>
      </c>
      <c r="I251" s="16">
        <f>IF($B251="","",C251-G251-H251)</f>
        <v/>
      </c>
    </row>
    <row r="252">
      <c r="A252" s="31">
        <f>IF($B252="","",ROW()-1)</f>
        <v/>
      </c>
      <c r="B252" s="31">
        <f>IFERROR(INDEX('Rekap Order'!$W$2:$W$501,MATCH(ROW()-1,'Rekap Order'!$X$2:$X$501,0)),"")</f>
        <v/>
      </c>
      <c r="C252" s="16">
        <f>IF($B252="","",SUMIF('Rekap Order'!$W$2:$W$501,$B252,'Rekap Order'!$G$2:$G$501))</f>
        <v/>
      </c>
      <c r="D252" s="16">
        <f>IF($B252="","",COUNTIF('Rekap Order'!$W$2:$W$501,$B252))</f>
        <v/>
      </c>
      <c r="E252" s="17">
        <f>IF($B252="","",INDEX('Rekap Order'!$H$2:$H$501,MATCH($B252,'Rekap Order'!$W$2:$W$501,0)))</f>
        <v/>
      </c>
      <c r="F252" s="17">
        <f>IF($B252="","",SUMPRODUCT(('Rekap Order'!$W$2:$W$501=$B252)*'Rekap Order'!$H$2:$H$501*'Rekap Order'!$G$2:$G$501))</f>
        <v/>
      </c>
      <c r="G252" s="16">
        <f>IF($B252="","",SUMIFS('Rekap Order'!$G$2:$G$501,'Rekap Order'!$W$2:$W$501,$B252,'Rekap Order'!$N$2:$N$501,"Sudah dibeli")+SUMIFS('Rekap Order'!$G$2:$G$501,'Rekap Order'!$W$2:$W$501,$B252,'Rekap Order'!$N$2:$N$501,"Dikirim"))</f>
        <v/>
      </c>
      <c r="H252" s="16">
        <f>IF($B252="","",SUMIFS('Rekap Order'!$G$2:$G$501,'Rekap Order'!$W$2:$W$501,$B252,'Rekap Order'!$N$2:$N$501,"Habis"))</f>
        <v/>
      </c>
      <c r="I252" s="16">
        <f>IF($B252="","",C252-G252-H252)</f>
        <v/>
      </c>
    </row>
    <row r="253">
      <c r="A253" s="31">
        <f>IF($B253="","",ROW()-1)</f>
        <v/>
      </c>
      <c r="B253" s="31">
        <f>IFERROR(INDEX('Rekap Order'!$W$2:$W$501,MATCH(ROW()-1,'Rekap Order'!$X$2:$X$501,0)),"")</f>
        <v/>
      </c>
      <c r="C253" s="16">
        <f>IF($B253="","",SUMIF('Rekap Order'!$W$2:$W$501,$B253,'Rekap Order'!$G$2:$G$501))</f>
        <v/>
      </c>
      <c r="D253" s="16">
        <f>IF($B253="","",COUNTIF('Rekap Order'!$W$2:$W$501,$B253))</f>
        <v/>
      </c>
      <c r="E253" s="17">
        <f>IF($B253="","",INDEX('Rekap Order'!$H$2:$H$501,MATCH($B253,'Rekap Order'!$W$2:$W$501,0)))</f>
        <v/>
      </c>
      <c r="F253" s="17">
        <f>IF($B253="","",SUMPRODUCT(('Rekap Order'!$W$2:$W$501=$B253)*'Rekap Order'!$H$2:$H$501*'Rekap Order'!$G$2:$G$501))</f>
        <v/>
      </c>
      <c r="G253" s="16">
        <f>IF($B253="","",SUMIFS('Rekap Order'!$G$2:$G$501,'Rekap Order'!$W$2:$W$501,$B253,'Rekap Order'!$N$2:$N$501,"Sudah dibeli")+SUMIFS('Rekap Order'!$G$2:$G$501,'Rekap Order'!$W$2:$W$501,$B253,'Rekap Order'!$N$2:$N$501,"Dikirim"))</f>
        <v/>
      </c>
      <c r="H253" s="16">
        <f>IF($B253="","",SUMIFS('Rekap Order'!$G$2:$G$501,'Rekap Order'!$W$2:$W$501,$B253,'Rekap Order'!$N$2:$N$501,"Habis"))</f>
        <v/>
      </c>
      <c r="I253" s="16">
        <f>IF($B253="","",C253-G253-H253)</f>
        <v/>
      </c>
    </row>
    <row r="254">
      <c r="A254" s="31">
        <f>IF($B254="","",ROW()-1)</f>
        <v/>
      </c>
      <c r="B254" s="31">
        <f>IFERROR(INDEX('Rekap Order'!$W$2:$W$501,MATCH(ROW()-1,'Rekap Order'!$X$2:$X$501,0)),"")</f>
        <v/>
      </c>
      <c r="C254" s="16">
        <f>IF($B254="","",SUMIF('Rekap Order'!$W$2:$W$501,$B254,'Rekap Order'!$G$2:$G$501))</f>
        <v/>
      </c>
      <c r="D254" s="16">
        <f>IF($B254="","",COUNTIF('Rekap Order'!$W$2:$W$501,$B254))</f>
        <v/>
      </c>
      <c r="E254" s="17">
        <f>IF($B254="","",INDEX('Rekap Order'!$H$2:$H$501,MATCH($B254,'Rekap Order'!$W$2:$W$501,0)))</f>
        <v/>
      </c>
      <c r="F254" s="17">
        <f>IF($B254="","",SUMPRODUCT(('Rekap Order'!$W$2:$W$501=$B254)*'Rekap Order'!$H$2:$H$501*'Rekap Order'!$G$2:$G$501))</f>
        <v/>
      </c>
      <c r="G254" s="16">
        <f>IF($B254="","",SUMIFS('Rekap Order'!$G$2:$G$501,'Rekap Order'!$W$2:$W$501,$B254,'Rekap Order'!$N$2:$N$501,"Sudah dibeli")+SUMIFS('Rekap Order'!$G$2:$G$501,'Rekap Order'!$W$2:$W$501,$B254,'Rekap Order'!$N$2:$N$501,"Dikirim"))</f>
        <v/>
      </c>
      <c r="H254" s="16">
        <f>IF($B254="","",SUMIFS('Rekap Order'!$G$2:$G$501,'Rekap Order'!$W$2:$W$501,$B254,'Rekap Order'!$N$2:$N$501,"Habis"))</f>
        <v/>
      </c>
      <c r="I254" s="16">
        <f>IF($B254="","",C254-G254-H254)</f>
        <v/>
      </c>
    </row>
    <row r="255">
      <c r="A255" s="31">
        <f>IF($B255="","",ROW()-1)</f>
        <v/>
      </c>
      <c r="B255" s="31">
        <f>IFERROR(INDEX('Rekap Order'!$W$2:$W$501,MATCH(ROW()-1,'Rekap Order'!$X$2:$X$501,0)),"")</f>
        <v/>
      </c>
      <c r="C255" s="16">
        <f>IF($B255="","",SUMIF('Rekap Order'!$W$2:$W$501,$B255,'Rekap Order'!$G$2:$G$501))</f>
        <v/>
      </c>
      <c r="D255" s="16">
        <f>IF($B255="","",COUNTIF('Rekap Order'!$W$2:$W$501,$B255))</f>
        <v/>
      </c>
      <c r="E255" s="17">
        <f>IF($B255="","",INDEX('Rekap Order'!$H$2:$H$501,MATCH($B255,'Rekap Order'!$W$2:$W$501,0)))</f>
        <v/>
      </c>
      <c r="F255" s="17">
        <f>IF($B255="","",SUMPRODUCT(('Rekap Order'!$W$2:$W$501=$B255)*'Rekap Order'!$H$2:$H$501*'Rekap Order'!$G$2:$G$501))</f>
        <v/>
      </c>
      <c r="G255" s="16">
        <f>IF($B255="","",SUMIFS('Rekap Order'!$G$2:$G$501,'Rekap Order'!$W$2:$W$501,$B255,'Rekap Order'!$N$2:$N$501,"Sudah dibeli")+SUMIFS('Rekap Order'!$G$2:$G$501,'Rekap Order'!$W$2:$W$501,$B255,'Rekap Order'!$N$2:$N$501,"Dikirim"))</f>
        <v/>
      </c>
      <c r="H255" s="16">
        <f>IF($B255="","",SUMIFS('Rekap Order'!$G$2:$G$501,'Rekap Order'!$W$2:$W$501,$B255,'Rekap Order'!$N$2:$N$501,"Habis"))</f>
        <v/>
      </c>
      <c r="I255" s="16">
        <f>IF($B255="","",C255-G255-H255)</f>
        <v/>
      </c>
    </row>
    <row r="256">
      <c r="A256" s="31">
        <f>IF($B256="","",ROW()-1)</f>
        <v/>
      </c>
      <c r="B256" s="31">
        <f>IFERROR(INDEX('Rekap Order'!$W$2:$W$501,MATCH(ROW()-1,'Rekap Order'!$X$2:$X$501,0)),"")</f>
        <v/>
      </c>
      <c r="C256" s="16">
        <f>IF($B256="","",SUMIF('Rekap Order'!$W$2:$W$501,$B256,'Rekap Order'!$G$2:$G$501))</f>
        <v/>
      </c>
      <c r="D256" s="16">
        <f>IF($B256="","",COUNTIF('Rekap Order'!$W$2:$W$501,$B256))</f>
        <v/>
      </c>
      <c r="E256" s="17">
        <f>IF($B256="","",INDEX('Rekap Order'!$H$2:$H$501,MATCH($B256,'Rekap Order'!$W$2:$W$501,0)))</f>
        <v/>
      </c>
      <c r="F256" s="17">
        <f>IF($B256="","",SUMPRODUCT(('Rekap Order'!$W$2:$W$501=$B256)*'Rekap Order'!$H$2:$H$501*'Rekap Order'!$G$2:$G$501))</f>
        <v/>
      </c>
      <c r="G256" s="16">
        <f>IF($B256="","",SUMIFS('Rekap Order'!$G$2:$G$501,'Rekap Order'!$W$2:$W$501,$B256,'Rekap Order'!$N$2:$N$501,"Sudah dibeli")+SUMIFS('Rekap Order'!$G$2:$G$501,'Rekap Order'!$W$2:$W$501,$B256,'Rekap Order'!$N$2:$N$501,"Dikirim"))</f>
        <v/>
      </c>
      <c r="H256" s="16">
        <f>IF($B256="","",SUMIFS('Rekap Order'!$G$2:$G$501,'Rekap Order'!$W$2:$W$501,$B256,'Rekap Order'!$N$2:$N$501,"Habis"))</f>
        <v/>
      </c>
      <c r="I256" s="16">
        <f>IF($B256="","",C256-G256-H256)</f>
        <v/>
      </c>
    </row>
    <row r="257">
      <c r="A257" s="31">
        <f>IF($B257="","",ROW()-1)</f>
        <v/>
      </c>
      <c r="B257" s="31">
        <f>IFERROR(INDEX('Rekap Order'!$W$2:$W$501,MATCH(ROW()-1,'Rekap Order'!$X$2:$X$501,0)),"")</f>
        <v/>
      </c>
      <c r="C257" s="16">
        <f>IF($B257="","",SUMIF('Rekap Order'!$W$2:$W$501,$B257,'Rekap Order'!$G$2:$G$501))</f>
        <v/>
      </c>
      <c r="D257" s="16">
        <f>IF($B257="","",COUNTIF('Rekap Order'!$W$2:$W$501,$B257))</f>
        <v/>
      </c>
      <c r="E257" s="17">
        <f>IF($B257="","",INDEX('Rekap Order'!$H$2:$H$501,MATCH($B257,'Rekap Order'!$W$2:$W$501,0)))</f>
        <v/>
      </c>
      <c r="F257" s="17">
        <f>IF($B257="","",SUMPRODUCT(('Rekap Order'!$W$2:$W$501=$B257)*'Rekap Order'!$H$2:$H$501*'Rekap Order'!$G$2:$G$501))</f>
        <v/>
      </c>
      <c r="G257" s="16">
        <f>IF($B257="","",SUMIFS('Rekap Order'!$G$2:$G$501,'Rekap Order'!$W$2:$W$501,$B257,'Rekap Order'!$N$2:$N$501,"Sudah dibeli")+SUMIFS('Rekap Order'!$G$2:$G$501,'Rekap Order'!$W$2:$W$501,$B257,'Rekap Order'!$N$2:$N$501,"Dikirim"))</f>
        <v/>
      </c>
      <c r="H257" s="16">
        <f>IF($B257="","",SUMIFS('Rekap Order'!$G$2:$G$501,'Rekap Order'!$W$2:$W$501,$B257,'Rekap Order'!$N$2:$N$501,"Habis"))</f>
        <v/>
      </c>
      <c r="I257" s="16">
        <f>IF($B257="","",C257-G257-H257)</f>
        <v/>
      </c>
    </row>
    <row r="258">
      <c r="A258" s="31">
        <f>IF($B258="","",ROW()-1)</f>
        <v/>
      </c>
      <c r="B258" s="31">
        <f>IFERROR(INDEX('Rekap Order'!$W$2:$W$501,MATCH(ROW()-1,'Rekap Order'!$X$2:$X$501,0)),"")</f>
        <v/>
      </c>
      <c r="C258" s="16">
        <f>IF($B258="","",SUMIF('Rekap Order'!$W$2:$W$501,$B258,'Rekap Order'!$G$2:$G$501))</f>
        <v/>
      </c>
      <c r="D258" s="16">
        <f>IF($B258="","",COUNTIF('Rekap Order'!$W$2:$W$501,$B258))</f>
        <v/>
      </c>
      <c r="E258" s="17">
        <f>IF($B258="","",INDEX('Rekap Order'!$H$2:$H$501,MATCH($B258,'Rekap Order'!$W$2:$W$501,0)))</f>
        <v/>
      </c>
      <c r="F258" s="17">
        <f>IF($B258="","",SUMPRODUCT(('Rekap Order'!$W$2:$W$501=$B258)*'Rekap Order'!$H$2:$H$501*'Rekap Order'!$G$2:$G$501))</f>
        <v/>
      </c>
      <c r="G258" s="16">
        <f>IF($B258="","",SUMIFS('Rekap Order'!$G$2:$G$501,'Rekap Order'!$W$2:$W$501,$B258,'Rekap Order'!$N$2:$N$501,"Sudah dibeli")+SUMIFS('Rekap Order'!$G$2:$G$501,'Rekap Order'!$W$2:$W$501,$B258,'Rekap Order'!$N$2:$N$501,"Dikirim"))</f>
        <v/>
      </c>
      <c r="H258" s="16">
        <f>IF($B258="","",SUMIFS('Rekap Order'!$G$2:$G$501,'Rekap Order'!$W$2:$W$501,$B258,'Rekap Order'!$N$2:$N$501,"Habis"))</f>
        <v/>
      </c>
      <c r="I258" s="16">
        <f>IF($B258="","",C258-G258-H258)</f>
        <v/>
      </c>
    </row>
    <row r="259">
      <c r="A259" s="31">
        <f>IF($B259="","",ROW()-1)</f>
        <v/>
      </c>
      <c r="B259" s="31">
        <f>IFERROR(INDEX('Rekap Order'!$W$2:$W$501,MATCH(ROW()-1,'Rekap Order'!$X$2:$X$501,0)),"")</f>
        <v/>
      </c>
      <c r="C259" s="16">
        <f>IF($B259="","",SUMIF('Rekap Order'!$W$2:$W$501,$B259,'Rekap Order'!$G$2:$G$501))</f>
        <v/>
      </c>
      <c r="D259" s="16">
        <f>IF($B259="","",COUNTIF('Rekap Order'!$W$2:$W$501,$B259))</f>
        <v/>
      </c>
      <c r="E259" s="17">
        <f>IF($B259="","",INDEX('Rekap Order'!$H$2:$H$501,MATCH($B259,'Rekap Order'!$W$2:$W$501,0)))</f>
        <v/>
      </c>
      <c r="F259" s="17">
        <f>IF($B259="","",SUMPRODUCT(('Rekap Order'!$W$2:$W$501=$B259)*'Rekap Order'!$H$2:$H$501*'Rekap Order'!$G$2:$G$501))</f>
        <v/>
      </c>
      <c r="G259" s="16">
        <f>IF($B259="","",SUMIFS('Rekap Order'!$G$2:$G$501,'Rekap Order'!$W$2:$W$501,$B259,'Rekap Order'!$N$2:$N$501,"Sudah dibeli")+SUMIFS('Rekap Order'!$G$2:$G$501,'Rekap Order'!$W$2:$W$501,$B259,'Rekap Order'!$N$2:$N$501,"Dikirim"))</f>
        <v/>
      </c>
      <c r="H259" s="16">
        <f>IF($B259="","",SUMIFS('Rekap Order'!$G$2:$G$501,'Rekap Order'!$W$2:$W$501,$B259,'Rekap Order'!$N$2:$N$501,"Habis"))</f>
        <v/>
      </c>
      <c r="I259" s="16">
        <f>IF($B259="","",C259-G259-H259)</f>
        <v/>
      </c>
    </row>
    <row r="260">
      <c r="A260" s="31">
        <f>IF($B260="","",ROW()-1)</f>
        <v/>
      </c>
      <c r="B260" s="31">
        <f>IFERROR(INDEX('Rekap Order'!$W$2:$W$501,MATCH(ROW()-1,'Rekap Order'!$X$2:$X$501,0)),"")</f>
        <v/>
      </c>
      <c r="C260" s="16">
        <f>IF($B260="","",SUMIF('Rekap Order'!$W$2:$W$501,$B260,'Rekap Order'!$G$2:$G$501))</f>
        <v/>
      </c>
      <c r="D260" s="16">
        <f>IF($B260="","",COUNTIF('Rekap Order'!$W$2:$W$501,$B260))</f>
        <v/>
      </c>
      <c r="E260" s="17">
        <f>IF($B260="","",INDEX('Rekap Order'!$H$2:$H$501,MATCH($B260,'Rekap Order'!$W$2:$W$501,0)))</f>
        <v/>
      </c>
      <c r="F260" s="17">
        <f>IF($B260="","",SUMPRODUCT(('Rekap Order'!$W$2:$W$501=$B260)*'Rekap Order'!$H$2:$H$501*'Rekap Order'!$G$2:$G$501))</f>
        <v/>
      </c>
      <c r="G260" s="16">
        <f>IF($B260="","",SUMIFS('Rekap Order'!$G$2:$G$501,'Rekap Order'!$W$2:$W$501,$B260,'Rekap Order'!$N$2:$N$501,"Sudah dibeli")+SUMIFS('Rekap Order'!$G$2:$G$501,'Rekap Order'!$W$2:$W$501,$B260,'Rekap Order'!$N$2:$N$501,"Dikirim"))</f>
        <v/>
      </c>
      <c r="H260" s="16">
        <f>IF($B260="","",SUMIFS('Rekap Order'!$G$2:$G$501,'Rekap Order'!$W$2:$W$501,$B260,'Rekap Order'!$N$2:$N$501,"Habis"))</f>
        <v/>
      </c>
      <c r="I260" s="16">
        <f>IF($B260="","",C260-G260-H260)</f>
        <v/>
      </c>
    </row>
    <row r="261">
      <c r="A261" s="31">
        <f>IF($B261="","",ROW()-1)</f>
        <v/>
      </c>
      <c r="B261" s="31">
        <f>IFERROR(INDEX('Rekap Order'!$W$2:$W$501,MATCH(ROW()-1,'Rekap Order'!$X$2:$X$501,0)),"")</f>
        <v/>
      </c>
      <c r="C261" s="16">
        <f>IF($B261="","",SUMIF('Rekap Order'!$W$2:$W$501,$B261,'Rekap Order'!$G$2:$G$501))</f>
        <v/>
      </c>
      <c r="D261" s="16">
        <f>IF($B261="","",COUNTIF('Rekap Order'!$W$2:$W$501,$B261))</f>
        <v/>
      </c>
      <c r="E261" s="17">
        <f>IF($B261="","",INDEX('Rekap Order'!$H$2:$H$501,MATCH($B261,'Rekap Order'!$W$2:$W$501,0)))</f>
        <v/>
      </c>
      <c r="F261" s="17">
        <f>IF($B261="","",SUMPRODUCT(('Rekap Order'!$W$2:$W$501=$B261)*'Rekap Order'!$H$2:$H$501*'Rekap Order'!$G$2:$G$501))</f>
        <v/>
      </c>
      <c r="G261" s="16">
        <f>IF($B261="","",SUMIFS('Rekap Order'!$G$2:$G$501,'Rekap Order'!$W$2:$W$501,$B261,'Rekap Order'!$N$2:$N$501,"Sudah dibeli")+SUMIFS('Rekap Order'!$G$2:$G$501,'Rekap Order'!$W$2:$W$501,$B261,'Rekap Order'!$N$2:$N$501,"Dikirim"))</f>
        <v/>
      </c>
      <c r="H261" s="16">
        <f>IF($B261="","",SUMIFS('Rekap Order'!$G$2:$G$501,'Rekap Order'!$W$2:$W$501,$B261,'Rekap Order'!$N$2:$N$501,"Habis"))</f>
        <v/>
      </c>
      <c r="I261" s="16">
        <f>IF($B261="","",C261-G261-H261)</f>
        <v/>
      </c>
    </row>
    <row r="262">
      <c r="A262" s="31">
        <f>IF($B262="","",ROW()-1)</f>
        <v/>
      </c>
      <c r="B262" s="31">
        <f>IFERROR(INDEX('Rekap Order'!$W$2:$W$501,MATCH(ROW()-1,'Rekap Order'!$X$2:$X$501,0)),"")</f>
        <v/>
      </c>
      <c r="C262" s="16">
        <f>IF($B262="","",SUMIF('Rekap Order'!$W$2:$W$501,$B262,'Rekap Order'!$G$2:$G$501))</f>
        <v/>
      </c>
      <c r="D262" s="16">
        <f>IF($B262="","",COUNTIF('Rekap Order'!$W$2:$W$501,$B262))</f>
        <v/>
      </c>
      <c r="E262" s="17">
        <f>IF($B262="","",INDEX('Rekap Order'!$H$2:$H$501,MATCH($B262,'Rekap Order'!$W$2:$W$501,0)))</f>
        <v/>
      </c>
      <c r="F262" s="17">
        <f>IF($B262="","",SUMPRODUCT(('Rekap Order'!$W$2:$W$501=$B262)*'Rekap Order'!$H$2:$H$501*'Rekap Order'!$G$2:$G$501))</f>
        <v/>
      </c>
      <c r="G262" s="16">
        <f>IF($B262="","",SUMIFS('Rekap Order'!$G$2:$G$501,'Rekap Order'!$W$2:$W$501,$B262,'Rekap Order'!$N$2:$N$501,"Sudah dibeli")+SUMIFS('Rekap Order'!$G$2:$G$501,'Rekap Order'!$W$2:$W$501,$B262,'Rekap Order'!$N$2:$N$501,"Dikirim"))</f>
        <v/>
      </c>
      <c r="H262" s="16">
        <f>IF($B262="","",SUMIFS('Rekap Order'!$G$2:$G$501,'Rekap Order'!$W$2:$W$501,$B262,'Rekap Order'!$N$2:$N$501,"Habis"))</f>
        <v/>
      </c>
      <c r="I262" s="16">
        <f>IF($B262="","",C262-G262-H262)</f>
        <v/>
      </c>
    </row>
    <row r="263">
      <c r="A263" s="31">
        <f>IF($B263="","",ROW()-1)</f>
        <v/>
      </c>
      <c r="B263" s="31">
        <f>IFERROR(INDEX('Rekap Order'!$W$2:$W$501,MATCH(ROW()-1,'Rekap Order'!$X$2:$X$501,0)),"")</f>
        <v/>
      </c>
      <c r="C263" s="16">
        <f>IF($B263="","",SUMIF('Rekap Order'!$W$2:$W$501,$B263,'Rekap Order'!$G$2:$G$501))</f>
        <v/>
      </c>
      <c r="D263" s="16">
        <f>IF($B263="","",COUNTIF('Rekap Order'!$W$2:$W$501,$B263))</f>
        <v/>
      </c>
      <c r="E263" s="17">
        <f>IF($B263="","",INDEX('Rekap Order'!$H$2:$H$501,MATCH($B263,'Rekap Order'!$W$2:$W$501,0)))</f>
        <v/>
      </c>
      <c r="F263" s="17">
        <f>IF($B263="","",SUMPRODUCT(('Rekap Order'!$W$2:$W$501=$B263)*'Rekap Order'!$H$2:$H$501*'Rekap Order'!$G$2:$G$501))</f>
        <v/>
      </c>
      <c r="G263" s="16">
        <f>IF($B263="","",SUMIFS('Rekap Order'!$G$2:$G$501,'Rekap Order'!$W$2:$W$501,$B263,'Rekap Order'!$N$2:$N$501,"Sudah dibeli")+SUMIFS('Rekap Order'!$G$2:$G$501,'Rekap Order'!$W$2:$W$501,$B263,'Rekap Order'!$N$2:$N$501,"Dikirim"))</f>
        <v/>
      </c>
      <c r="H263" s="16">
        <f>IF($B263="","",SUMIFS('Rekap Order'!$G$2:$G$501,'Rekap Order'!$W$2:$W$501,$B263,'Rekap Order'!$N$2:$N$501,"Habis"))</f>
        <v/>
      </c>
      <c r="I263" s="16">
        <f>IF($B263="","",C263-G263-H263)</f>
        <v/>
      </c>
    </row>
    <row r="264">
      <c r="A264" s="31">
        <f>IF($B264="","",ROW()-1)</f>
        <v/>
      </c>
      <c r="B264" s="31">
        <f>IFERROR(INDEX('Rekap Order'!$W$2:$W$501,MATCH(ROW()-1,'Rekap Order'!$X$2:$X$501,0)),"")</f>
        <v/>
      </c>
      <c r="C264" s="16">
        <f>IF($B264="","",SUMIF('Rekap Order'!$W$2:$W$501,$B264,'Rekap Order'!$G$2:$G$501))</f>
        <v/>
      </c>
      <c r="D264" s="16">
        <f>IF($B264="","",COUNTIF('Rekap Order'!$W$2:$W$501,$B264))</f>
        <v/>
      </c>
      <c r="E264" s="17">
        <f>IF($B264="","",INDEX('Rekap Order'!$H$2:$H$501,MATCH($B264,'Rekap Order'!$W$2:$W$501,0)))</f>
        <v/>
      </c>
      <c r="F264" s="17">
        <f>IF($B264="","",SUMPRODUCT(('Rekap Order'!$W$2:$W$501=$B264)*'Rekap Order'!$H$2:$H$501*'Rekap Order'!$G$2:$G$501))</f>
        <v/>
      </c>
      <c r="G264" s="16">
        <f>IF($B264="","",SUMIFS('Rekap Order'!$G$2:$G$501,'Rekap Order'!$W$2:$W$501,$B264,'Rekap Order'!$N$2:$N$501,"Sudah dibeli")+SUMIFS('Rekap Order'!$G$2:$G$501,'Rekap Order'!$W$2:$W$501,$B264,'Rekap Order'!$N$2:$N$501,"Dikirim"))</f>
        <v/>
      </c>
      <c r="H264" s="16">
        <f>IF($B264="","",SUMIFS('Rekap Order'!$G$2:$G$501,'Rekap Order'!$W$2:$W$501,$B264,'Rekap Order'!$N$2:$N$501,"Habis"))</f>
        <v/>
      </c>
      <c r="I264" s="16">
        <f>IF($B264="","",C264-G264-H264)</f>
        <v/>
      </c>
    </row>
    <row r="265">
      <c r="A265" s="31">
        <f>IF($B265="","",ROW()-1)</f>
        <v/>
      </c>
      <c r="B265" s="31">
        <f>IFERROR(INDEX('Rekap Order'!$W$2:$W$501,MATCH(ROW()-1,'Rekap Order'!$X$2:$X$501,0)),"")</f>
        <v/>
      </c>
      <c r="C265" s="16">
        <f>IF($B265="","",SUMIF('Rekap Order'!$W$2:$W$501,$B265,'Rekap Order'!$G$2:$G$501))</f>
        <v/>
      </c>
      <c r="D265" s="16">
        <f>IF($B265="","",COUNTIF('Rekap Order'!$W$2:$W$501,$B265))</f>
        <v/>
      </c>
      <c r="E265" s="17">
        <f>IF($B265="","",INDEX('Rekap Order'!$H$2:$H$501,MATCH($B265,'Rekap Order'!$W$2:$W$501,0)))</f>
        <v/>
      </c>
      <c r="F265" s="17">
        <f>IF($B265="","",SUMPRODUCT(('Rekap Order'!$W$2:$W$501=$B265)*'Rekap Order'!$H$2:$H$501*'Rekap Order'!$G$2:$G$501))</f>
        <v/>
      </c>
      <c r="G265" s="16">
        <f>IF($B265="","",SUMIFS('Rekap Order'!$G$2:$G$501,'Rekap Order'!$W$2:$W$501,$B265,'Rekap Order'!$N$2:$N$501,"Sudah dibeli")+SUMIFS('Rekap Order'!$G$2:$G$501,'Rekap Order'!$W$2:$W$501,$B265,'Rekap Order'!$N$2:$N$501,"Dikirim"))</f>
        <v/>
      </c>
      <c r="H265" s="16">
        <f>IF($B265="","",SUMIFS('Rekap Order'!$G$2:$G$501,'Rekap Order'!$W$2:$W$501,$B265,'Rekap Order'!$N$2:$N$501,"Habis"))</f>
        <v/>
      </c>
      <c r="I265" s="16">
        <f>IF($B265="","",C265-G265-H265)</f>
        <v/>
      </c>
    </row>
    <row r="266">
      <c r="A266" s="31">
        <f>IF($B266="","",ROW()-1)</f>
        <v/>
      </c>
      <c r="B266" s="31">
        <f>IFERROR(INDEX('Rekap Order'!$W$2:$W$501,MATCH(ROW()-1,'Rekap Order'!$X$2:$X$501,0)),"")</f>
        <v/>
      </c>
      <c r="C266" s="16">
        <f>IF($B266="","",SUMIF('Rekap Order'!$W$2:$W$501,$B266,'Rekap Order'!$G$2:$G$501))</f>
        <v/>
      </c>
      <c r="D266" s="16">
        <f>IF($B266="","",COUNTIF('Rekap Order'!$W$2:$W$501,$B266))</f>
        <v/>
      </c>
      <c r="E266" s="17">
        <f>IF($B266="","",INDEX('Rekap Order'!$H$2:$H$501,MATCH($B266,'Rekap Order'!$W$2:$W$501,0)))</f>
        <v/>
      </c>
      <c r="F266" s="17">
        <f>IF($B266="","",SUMPRODUCT(('Rekap Order'!$W$2:$W$501=$B266)*'Rekap Order'!$H$2:$H$501*'Rekap Order'!$G$2:$G$501))</f>
        <v/>
      </c>
      <c r="G266" s="16">
        <f>IF($B266="","",SUMIFS('Rekap Order'!$G$2:$G$501,'Rekap Order'!$W$2:$W$501,$B266,'Rekap Order'!$N$2:$N$501,"Sudah dibeli")+SUMIFS('Rekap Order'!$G$2:$G$501,'Rekap Order'!$W$2:$W$501,$B266,'Rekap Order'!$N$2:$N$501,"Dikirim"))</f>
        <v/>
      </c>
      <c r="H266" s="16">
        <f>IF($B266="","",SUMIFS('Rekap Order'!$G$2:$G$501,'Rekap Order'!$W$2:$W$501,$B266,'Rekap Order'!$N$2:$N$501,"Habis"))</f>
        <v/>
      </c>
      <c r="I266" s="16">
        <f>IF($B266="","",C266-G266-H266)</f>
        <v/>
      </c>
    </row>
    <row r="267">
      <c r="A267" s="31">
        <f>IF($B267="","",ROW()-1)</f>
        <v/>
      </c>
      <c r="B267" s="31">
        <f>IFERROR(INDEX('Rekap Order'!$W$2:$W$501,MATCH(ROW()-1,'Rekap Order'!$X$2:$X$501,0)),"")</f>
        <v/>
      </c>
      <c r="C267" s="16">
        <f>IF($B267="","",SUMIF('Rekap Order'!$W$2:$W$501,$B267,'Rekap Order'!$G$2:$G$501))</f>
        <v/>
      </c>
      <c r="D267" s="16">
        <f>IF($B267="","",COUNTIF('Rekap Order'!$W$2:$W$501,$B267))</f>
        <v/>
      </c>
      <c r="E267" s="17">
        <f>IF($B267="","",INDEX('Rekap Order'!$H$2:$H$501,MATCH($B267,'Rekap Order'!$W$2:$W$501,0)))</f>
        <v/>
      </c>
      <c r="F267" s="17">
        <f>IF($B267="","",SUMPRODUCT(('Rekap Order'!$W$2:$W$501=$B267)*'Rekap Order'!$H$2:$H$501*'Rekap Order'!$G$2:$G$501))</f>
        <v/>
      </c>
      <c r="G267" s="16">
        <f>IF($B267="","",SUMIFS('Rekap Order'!$G$2:$G$501,'Rekap Order'!$W$2:$W$501,$B267,'Rekap Order'!$N$2:$N$501,"Sudah dibeli")+SUMIFS('Rekap Order'!$G$2:$G$501,'Rekap Order'!$W$2:$W$501,$B267,'Rekap Order'!$N$2:$N$501,"Dikirim"))</f>
        <v/>
      </c>
      <c r="H267" s="16">
        <f>IF($B267="","",SUMIFS('Rekap Order'!$G$2:$G$501,'Rekap Order'!$W$2:$W$501,$B267,'Rekap Order'!$N$2:$N$501,"Habis"))</f>
        <v/>
      </c>
      <c r="I267" s="16">
        <f>IF($B267="","",C267-G267-H267)</f>
        <v/>
      </c>
    </row>
    <row r="268">
      <c r="A268" s="31">
        <f>IF($B268="","",ROW()-1)</f>
        <v/>
      </c>
      <c r="B268" s="31">
        <f>IFERROR(INDEX('Rekap Order'!$W$2:$W$501,MATCH(ROW()-1,'Rekap Order'!$X$2:$X$501,0)),"")</f>
        <v/>
      </c>
      <c r="C268" s="16">
        <f>IF($B268="","",SUMIF('Rekap Order'!$W$2:$W$501,$B268,'Rekap Order'!$G$2:$G$501))</f>
        <v/>
      </c>
      <c r="D268" s="16">
        <f>IF($B268="","",COUNTIF('Rekap Order'!$W$2:$W$501,$B268))</f>
        <v/>
      </c>
      <c r="E268" s="17">
        <f>IF($B268="","",INDEX('Rekap Order'!$H$2:$H$501,MATCH($B268,'Rekap Order'!$W$2:$W$501,0)))</f>
        <v/>
      </c>
      <c r="F268" s="17">
        <f>IF($B268="","",SUMPRODUCT(('Rekap Order'!$W$2:$W$501=$B268)*'Rekap Order'!$H$2:$H$501*'Rekap Order'!$G$2:$G$501))</f>
        <v/>
      </c>
      <c r="G268" s="16">
        <f>IF($B268="","",SUMIFS('Rekap Order'!$G$2:$G$501,'Rekap Order'!$W$2:$W$501,$B268,'Rekap Order'!$N$2:$N$501,"Sudah dibeli")+SUMIFS('Rekap Order'!$G$2:$G$501,'Rekap Order'!$W$2:$W$501,$B268,'Rekap Order'!$N$2:$N$501,"Dikirim"))</f>
        <v/>
      </c>
      <c r="H268" s="16">
        <f>IF($B268="","",SUMIFS('Rekap Order'!$G$2:$G$501,'Rekap Order'!$W$2:$W$501,$B268,'Rekap Order'!$N$2:$N$501,"Habis"))</f>
        <v/>
      </c>
      <c r="I268" s="16">
        <f>IF($B268="","",C268-G268-H268)</f>
        <v/>
      </c>
    </row>
    <row r="269">
      <c r="A269" s="31">
        <f>IF($B269="","",ROW()-1)</f>
        <v/>
      </c>
      <c r="B269" s="31">
        <f>IFERROR(INDEX('Rekap Order'!$W$2:$W$501,MATCH(ROW()-1,'Rekap Order'!$X$2:$X$501,0)),"")</f>
        <v/>
      </c>
      <c r="C269" s="16">
        <f>IF($B269="","",SUMIF('Rekap Order'!$W$2:$W$501,$B269,'Rekap Order'!$G$2:$G$501))</f>
        <v/>
      </c>
      <c r="D269" s="16">
        <f>IF($B269="","",COUNTIF('Rekap Order'!$W$2:$W$501,$B269))</f>
        <v/>
      </c>
      <c r="E269" s="17">
        <f>IF($B269="","",INDEX('Rekap Order'!$H$2:$H$501,MATCH($B269,'Rekap Order'!$W$2:$W$501,0)))</f>
        <v/>
      </c>
      <c r="F269" s="17">
        <f>IF($B269="","",SUMPRODUCT(('Rekap Order'!$W$2:$W$501=$B269)*'Rekap Order'!$H$2:$H$501*'Rekap Order'!$G$2:$G$501))</f>
        <v/>
      </c>
      <c r="G269" s="16">
        <f>IF($B269="","",SUMIFS('Rekap Order'!$G$2:$G$501,'Rekap Order'!$W$2:$W$501,$B269,'Rekap Order'!$N$2:$N$501,"Sudah dibeli")+SUMIFS('Rekap Order'!$G$2:$G$501,'Rekap Order'!$W$2:$W$501,$B269,'Rekap Order'!$N$2:$N$501,"Dikirim"))</f>
        <v/>
      </c>
      <c r="H269" s="16">
        <f>IF($B269="","",SUMIFS('Rekap Order'!$G$2:$G$501,'Rekap Order'!$W$2:$W$501,$B269,'Rekap Order'!$N$2:$N$501,"Habis"))</f>
        <v/>
      </c>
      <c r="I269" s="16">
        <f>IF($B269="","",C269-G269-H269)</f>
        <v/>
      </c>
    </row>
    <row r="270">
      <c r="A270" s="31">
        <f>IF($B270="","",ROW()-1)</f>
        <v/>
      </c>
      <c r="B270" s="31">
        <f>IFERROR(INDEX('Rekap Order'!$W$2:$W$501,MATCH(ROW()-1,'Rekap Order'!$X$2:$X$501,0)),"")</f>
        <v/>
      </c>
      <c r="C270" s="16">
        <f>IF($B270="","",SUMIF('Rekap Order'!$W$2:$W$501,$B270,'Rekap Order'!$G$2:$G$501))</f>
        <v/>
      </c>
      <c r="D270" s="16">
        <f>IF($B270="","",COUNTIF('Rekap Order'!$W$2:$W$501,$B270))</f>
        <v/>
      </c>
      <c r="E270" s="17">
        <f>IF($B270="","",INDEX('Rekap Order'!$H$2:$H$501,MATCH($B270,'Rekap Order'!$W$2:$W$501,0)))</f>
        <v/>
      </c>
      <c r="F270" s="17">
        <f>IF($B270="","",SUMPRODUCT(('Rekap Order'!$W$2:$W$501=$B270)*'Rekap Order'!$H$2:$H$501*'Rekap Order'!$G$2:$G$501))</f>
        <v/>
      </c>
      <c r="G270" s="16">
        <f>IF($B270="","",SUMIFS('Rekap Order'!$G$2:$G$501,'Rekap Order'!$W$2:$W$501,$B270,'Rekap Order'!$N$2:$N$501,"Sudah dibeli")+SUMIFS('Rekap Order'!$G$2:$G$501,'Rekap Order'!$W$2:$W$501,$B270,'Rekap Order'!$N$2:$N$501,"Dikirim"))</f>
        <v/>
      </c>
      <c r="H270" s="16">
        <f>IF($B270="","",SUMIFS('Rekap Order'!$G$2:$G$501,'Rekap Order'!$W$2:$W$501,$B270,'Rekap Order'!$N$2:$N$501,"Habis"))</f>
        <v/>
      </c>
      <c r="I270" s="16">
        <f>IF($B270="","",C270-G270-H270)</f>
        <v/>
      </c>
    </row>
    <row r="271">
      <c r="A271" s="31">
        <f>IF($B271="","",ROW()-1)</f>
        <v/>
      </c>
      <c r="B271" s="31">
        <f>IFERROR(INDEX('Rekap Order'!$W$2:$W$501,MATCH(ROW()-1,'Rekap Order'!$X$2:$X$501,0)),"")</f>
        <v/>
      </c>
      <c r="C271" s="16">
        <f>IF($B271="","",SUMIF('Rekap Order'!$W$2:$W$501,$B271,'Rekap Order'!$G$2:$G$501))</f>
        <v/>
      </c>
      <c r="D271" s="16">
        <f>IF($B271="","",COUNTIF('Rekap Order'!$W$2:$W$501,$B271))</f>
        <v/>
      </c>
      <c r="E271" s="17">
        <f>IF($B271="","",INDEX('Rekap Order'!$H$2:$H$501,MATCH($B271,'Rekap Order'!$W$2:$W$501,0)))</f>
        <v/>
      </c>
      <c r="F271" s="17">
        <f>IF($B271="","",SUMPRODUCT(('Rekap Order'!$W$2:$W$501=$B271)*'Rekap Order'!$H$2:$H$501*'Rekap Order'!$G$2:$G$501))</f>
        <v/>
      </c>
      <c r="G271" s="16">
        <f>IF($B271="","",SUMIFS('Rekap Order'!$G$2:$G$501,'Rekap Order'!$W$2:$W$501,$B271,'Rekap Order'!$N$2:$N$501,"Sudah dibeli")+SUMIFS('Rekap Order'!$G$2:$G$501,'Rekap Order'!$W$2:$W$501,$B271,'Rekap Order'!$N$2:$N$501,"Dikirim"))</f>
        <v/>
      </c>
      <c r="H271" s="16">
        <f>IF($B271="","",SUMIFS('Rekap Order'!$G$2:$G$501,'Rekap Order'!$W$2:$W$501,$B271,'Rekap Order'!$N$2:$N$501,"Habis"))</f>
        <v/>
      </c>
      <c r="I271" s="16">
        <f>IF($B271="","",C271-G271-H271)</f>
        <v/>
      </c>
    </row>
    <row r="272">
      <c r="A272" s="31">
        <f>IF($B272="","",ROW()-1)</f>
        <v/>
      </c>
      <c r="B272" s="31">
        <f>IFERROR(INDEX('Rekap Order'!$W$2:$W$501,MATCH(ROW()-1,'Rekap Order'!$X$2:$X$501,0)),"")</f>
        <v/>
      </c>
      <c r="C272" s="16">
        <f>IF($B272="","",SUMIF('Rekap Order'!$W$2:$W$501,$B272,'Rekap Order'!$G$2:$G$501))</f>
        <v/>
      </c>
      <c r="D272" s="16">
        <f>IF($B272="","",COUNTIF('Rekap Order'!$W$2:$W$501,$B272))</f>
        <v/>
      </c>
      <c r="E272" s="17">
        <f>IF($B272="","",INDEX('Rekap Order'!$H$2:$H$501,MATCH($B272,'Rekap Order'!$W$2:$W$501,0)))</f>
        <v/>
      </c>
      <c r="F272" s="17">
        <f>IF($B272="","",SUMPRODUCT(('Rekap Order'!$W$2:$W$501=$B272)*'Rekap Order'!$H$2:$H$501*'Rekap Order'!$G$2:$G$501))</f>
        <v/>
      </c>
      <c r="G272" s="16">
        <f>IF($B272="","",SUMIFS('Rekap Order'!$G$2:$G$501,'Rekap Order'!$W$2:$W$501,$B272,'Rekap Order'!$N$2:$N$501,"Sudah dibeli")+SUMIFS('Rekap Order'!$G$2:$G$501,'Rekap Order'!$W$2:$W$501,$B272,'Rekap Order'!$N$2:$N$501,"Dikirim"))</f>
        <v/>
      </c>
      <c r="H272" s="16">
        <f>IF($B272="","",SUMIFS('Rekap Order'!$G$2:$G$501,'Rekap Order'!$W$2:$W$501,$B272,'Rekap Order'!$N$2:$N$501,"Habis"))</f>
        <v/>
      </c>
      <c r="I272" s="16">
        <f>IF($B272="","",C272-G272-H272)</f>
        <v/>
      </c>
    </row>
    <row r="273">
      <c r="A273" s="31">
        <f>IF($B273="","",ROW()-1)</f>
        <v/>
      </c>
      <c r="B273" s="31">
        <f>IFERROR(INDEX('Rekap Order'!$W$2:$W$501,MATCH(ROW()-1,'Rekap Order'!$X$2:$X$501,0)),"")</f>
        <v/>
      </c>
      <c r="C273" s="16">
        <f>IF($B273="","",SUMIF('Rekap Order'!$W$2:$W$501,$B273,'Rekap Order'!$G$2:$G$501))</f>
        <v/>
      </c>
      <c r="D273" s="16">
        <f>IF($B273="","",COUNTIF('Rekap Order'!$W$2:$W$501,$B273))</f>
        <v/>
      </c>
      <c r="E273" s="17">
        <f>IF($B273="","",INDEX('Rekap Order'!$H$2:$H$501,MATCH($B273,'Rekap Order'!$W$2:$W$501,0)))</f>
        <v/>
      </c>
      <c r="F273" s="17">
        <f>IF($B273="","",SUMPRODUCT(('Rekap Order'!$W$2:$W$501=$B273)*'Rekap Order'!$H$2:$H$501*'Rekap Order'!$G$2:$G$501))</f>
        <v/>
      </c>
      <c r="G273" s="16">
        <f>IF($B273="","",SUMIFS('Rekap Order'!$G$2:$G$501,'Rekap Order'!$W$2:$W$501,$B273,'Rekap Order'!$N$2:$N$501,"Sudah dibeli")+SUMIFS('Rekap Order'!$G$2:$G$501,'Rekap Order'!$W$2:$W$501,$B273,'Rekap Order'!$N$2:$N$501,"Dikirim"))</f>
        <v/>
      </c>
      <c r="H273" s="16">
        <f>IF($B273="","",SUMIFS('Rekap Order'!$G$2:$G$501,'Rekap Order'!$W$2:$W$501,$B273,'Rekap Order'!$N$2:$N$501,"Habis"))</f>
        <v/>
      </c>
      <c r="I273" s="16">
        <f>IF($B273="","",C273-G273-H273)</f>
        <v/>
      </c>
    </row>
    <row r="274">
      <c r="A274" s="31">
        <f>IF($B274="","",ROW()-1)</f>
        <v/>
      </c>
      <c r="B274" s="31">
        <f>IFERROR(INDEX('Rekap Order'!$W$2:$W$501,MATCH(ROW()-1,'Rekap Order'!$X$2:$X$501,0)),"")</f>
        <v/>
      </c>
      <c r="C274" s="16">
        <f>IF($B274="","",SUMIF('Rekap Order'!$W$2:$W$501,$B274,'Rekap Order'!$G$2:$G$501))</f>
        <v/>
      </c>
      <c r="D274" s="16">
        <f>IF($B274="","",COUNTIF('Rekap Order'!$W$2:$W$501,$B274))</f>
        <v/>
      </c>
      <c r="E274" s="17">
        <f>IF($B274="","",INDEX('Rekap Order'!$H$2:$H$501,MATCH($B274,'Rekap Order'!$W$2:$W$501,0)))</f>
        <v/>
      </c>
      <c r="F274" s="17">
        <f>IF($B274="","",SUMPRODUCT(('Rekap Order'!$W$2:$W$501=$B274)*'Rekap Order'!$H$2:$H$501*'Rekap Order'!$G$2:$G$501))</f>
        <v/>
      </c>
      <c r="G274" s="16">
        <f>IF($B274="","",SUMIFS('Rekap Order'!$G$2:$G$501,'Rekap Order'!$W$2:$W$501,$B274,'Rekap Order'!$N$2:$N$501,"Sudah dibeli")+SUMIFS('Rekap Order'!$G$2:$G$501,'Rekap Order'!$W$2:$W$501,$B274,'Rekap Order'!$N$2:$N$501,"Dikirim"))</f>
        <v/>
      </c>
      <c r="H274" s="16">
        <f>IF($B274="","",SUMIFS('Rekap Order'!$G$2:$G$501,'Rekap Order'!$W$2:$W$501,$B274,'Rekap Order'!$N$2:$N$501,"Habis"))</f>
        <v/>
      </c>
      <c r="I274" s="16">
        <f>IF($B274="","",C274-G274-H274)</f>
        <v/>
      </c>
    </row>
    <row r="275">
      <c r="A275" s="31">
        <f>IF($B275="","",ROW()-1)</f>
        <v/>
      </c>
      <c r="B275" s="31">
        <f>IFERROR(INDEX('Rekap Order'!$W$2:$W$501,MATCH(ROW()-1,'Rekap Order'!$X$2:$X$501,0)),"")</f>
        <v/>
      </c>
      <c r="C275" s="16">
        <f>IF($B275="","",SUMIF('Rekap Order'!$W$2:$W$501,$B275,'Rekap Order'!$G$2:$G$501))</f>
        <v/>
      </c>
      <c r="D275" s="16">
        <f>IF($B275="","",COUNTIF('Rekap Order'!$W$2:$W$501,$B275))</f>
        <v/>
      </c>
      <c r="E275" s="17">
        <f>IF($B275="","",INDEX('Rekap Order'!$H$2:$H$501,MATCH($B275,'Rekap Order'!$W$2:$W$501,0)))</f>
        <v/>
      </c>
      <c r="F275" s="17">
        <f>IF($B275="","",SUMPRODUCT(('Rekap Order'!$W$2:$W$501=$B275)*'Rekap Order'!$H$2:$H$501*'Rekap Order'!$G$2:$G$501))</f>
        <v/>
      </c>
      <c r="G275" s="16">
        <f>IF($B275="","",SUMIFS('Rekap Order'!$G$2:$G$501,'Rekap Order'!$W$2:$W$501,$B275,'Rekap Order'!$N$2:$N$501,"Sudah dibeli")+SUMIFS('Rekap Order'!$G$2:$G$501,'Rekap Order'!$W$2:$W$501,$B275,'Rekap Order'!$N$2:$N$501,"Dikirim"))</f>
        <v/>
      </c>
      <c r="H275" s="16">
        <f>IF($B275="","",SUMIFS('Rekap Order'!$G$2:$G$501,'Rekap Order'!$W$2:$W$501,$B275,'Rekap Order'!$N$2:$N$501,"Habis"))</f>
        <v/>
      </c>
      <c r="I275" s="16">
        <f>IF($B275="","",C275-G275-H275)</f>
        <v/>
      </c>
    </row>
    <row r="276">
      <c r="A276" s="31">
        <f>IF($B276="","",ROW()-1)</f>
        <v/>
      </c>
      <c r="B276" s="31">
        <f>IFERROR(INDEX('Rekap Order'!$W$2:$W$501,MATCH(ROW()-1,'Rekap Order'!$X$2:$X$501,0)),"")</f>
        <v/>
      </c>
      <c r="C276" s="16">
        <f>IF($B276="","",SUMIF('Rekap Order'!$W$2:$W$501,$B276,'Rekap Order'!$G$2:$G$501))</f>
        <v/>
      </c>
      <c r="D276" s="16">
        <f>IF($B276="","",COUNTIF('Rekap Order'!$W$2:$W$501,$B276))</f>
        <v/>
      </c>
      <c r="E276" s="17">
        <f>IF($B276="","",INDEX('Rekap Order'!$H$2:$H$501,MATCH($B276,'Rekap Order'!$W$2:$W$501,0)))</f>
        <v/>
      </c>
      <c r="F276" s="17">
        <f>IF($B276="","",SUMPRODUCT(('Rekap Order'!$W$2:$W$501=$B276)*'Rekap Order'!$H$2:$H$501*'Rekap Order'!$G$2:$G$501))</f>
        <v/>
      </c>
      <c r="G276" s="16">
        <f>IF($B276="","",SUMIFS('Rekap Order'!$G$2:$G$501,'Rekap Order'!$W$2:$W$501,$B276,'Rekap Order'!$N$2:$N$501,"Sudah dibeli")+SUMIFS('Rekap Order'!$G$2:$G$501,'Rekap Order'!$W$2:$W$501,$B276,'Rekap Order'!$N$2:$N$501,"Dikirim"))</f>
        <v/>
      </c>
      <c r="H276" s="16">
        <f>IF($B276="","",SUMIFS('Rekap Order'!$G$2:$G$501,'Rekap Order'!$W$2:$W$501,$B276,'Rekap Order'!$N$2:$N$501,"Habis"))</f>
        <v/>
      </c>
      <c r="I276" s="16">
        <f>IF($B276="","",C276-G276-H276)</f>
        <v/>
      </c>
    </row>
    <row r="277">
      <c r="A277" s="31">
        <f>IF($B277="","",ROW()-1)</f>
        <v/>
      </c>
      <c r="B277" s="31">
        <f>IFERROR(INDEX('Rekap Order'!$W$2:$W$501,MATCH(ROW()-1,'Rekap Order'!$X$2:$X$501,0)),"")</f>
        <v/>
      </c>
      <c r="C277" s="16">
        <f>IF($B277="","",SUMIF('Rekap Order'!$W$2:$W$501,$B277,'Rekap Order'!$G$2:$G$501))</f>
        <v/>
      </c>
      <c r="D277" s="16">
        <f>IF($B277="","",COUNTIF('Rekap Order'!$W$2:$W$501,$B277))</f>
        <v/>
      </c>
      <c r="E277" s="17">
        <f>IF($B277="","",INDEX('Rekap Order'!$H$2:$H$501,MATCH($B277,'Rekap Order'!$W$2:$W$501,0)))</f>
        <v/>
      </c>
      <c r="F277" s="17">
        <f>IF($B277="","",SUMPRODUCT(('Rekap Order'!$W$2:$W$501=$B277)*'Rekap Order'!$H$2:$H$501*'Rekap Order'!$G$2:$G$501))</f>
        <v/>
      </c>
      <c r="G277" s="16">
        <f>IF($B277="","",SUMIFS('Rekap Order'!$G$2:$G$501,'Rekap Order'!$W$2:$W$501,$B277,'Rekap Order'!$N$2:$N$501,"Sudah dibeli")+SUMIFS('Rekap Order'!$G$2:$G$501,'Rekap Order'!$W$2:$W$501,$B277,'Rekap Order'!$N$2:$N$501,"Dikirim"))</f>
        <v/>
      </c>
      <c r="H277" s="16">
        <f>IF($B277="","",SUMIFS('Rekap Order'!$G$2:$G$501,'Rekap Order'!$W$2:$W$501,$B277,'Rekap Order'!$N$2:$N$501,"Habis"))</f>
        <v/>
      </c>
      <c r="I277" s="16">
        <f>IF($B277="","",C277-G277-H277)</f>
        <v/>
      </c>
    </row>
    <row r="278">
      <c r="A278" s="31">
        <f>IF($B278="","",ROW()-1)</f>
        <v/>
      </c>
      <c r="B278" s="31">
        <f>IFERROR(INDEX('Rekap Order'!$W$2:$W$501,MATCH(ROW()-1,'Rekap Order'!$X$2:$X$501,0)),"")</f>
        <v/>
      </c>
      <c r="C278" s="16">
        <f>IF($B278="","",SUMIF('Rekap Order'!$W$2:$W$501,$B278,'Rekap Order'!$G$2:$G$501))</f>
        <v/>
      </c>
      <c r="D278" s="16">
        <f>IF($B278="","",COUNTIF('Rekap Order'!$W$2:$W$501,$B278))</f>
        <v/>
      </c>
      <c r="E278" s="17">
        <f>IF($B278="","",INDEX('Rekap Order'!$H$2:$H$501,MATCH($B278,'Rekap Order'!$W$2:$W$501,0)))</f>
        <v/>
      </c>
      <c r="F278" s="17">
        <f>IF($B278="","",SUMPRODUCT(('Rekap Order'!$W$2:$W$501=$B278)*'Rekap Order'!$H$2:$H$501*'Rekap Order'!$G$2:$G$501))</f>
        <v/>
      </c>
      <c r="G278" s="16">
        <f>IF($B278="","",SUMIFS('Rekap Order'!$G$2:$G$501,'Rekap Order'!$W$2:$W$501,$B278,'Rekap Order'!$N$2:$N$501,"Sudah dibeli")+SUMIFS('Rekap Order'!$G$2:$G$501,'Rekap Order'!$W$2:$W$501,$B278,'Rekap Order'!$N$2:$N$501,"Dikirim"))</f>
        <v/>
      </c>
      <c r="H278" s="16">
        <f>IF($B278="","",SUMIFS('Rekap Order'!$G$2:$G$501,'Rekap Order'!$W$2:$W$501,$B278,'Rekap Order'!$N$2:$N$501,"Habis"))</f>
        <v/>
      </c>
      <c r="I278" s="16">
        <f>IF($B278="","",C278-G278-H278)</f>
        <v/>
      </c>
    </row>
    <row r="279">
      <c r="A279" s="31">
        <f>IF($B279="","",ROW()-1)</f>
        <v/>
      </c>
      <c r="B279" s="31">
        <f>IFERROR(INDEX('Rekap Order'!$W$2:$W$501,MATCH(ROW()-1,'Rekap Order'!$X$2:$X$501,0)),"")</f>
        <v/>
      </c>
      <c r="C279" s="16">
        <f>IF($B279="","",SUMIF('Rekap Order'!$W$2:$W$501,$B279,'Rekap Order'!$G$2:$G$501))</f>
        <v/>
      </c>
      <c r="D279" s="16">
        <f>IF($B279="","",COUNTIF('Rekap Order'!$W$2:$W$501,$B279))</f>
        <v/>
      </c>
      <c r="E279" s="17">
        <f>IF($B279="","",INDEX('Rekap Order'!$H$2:$H$501,MATCH($B279,'Rekap Order'!$W$2:$W$501,0)))</f>
        <v/>
      </c>
      <c r="F279" s="17">
        <f>IF($B279="","",SUMPRODUCT(('Rekap Order'!$W$2:$W$501=$B279)*'Rekap Order'!$H$2:$H$501*'Rekap Order'!$G$2:$G$501))</f>
        <v/>
      </c>
      <c r="G279" s="16">
        <f>IF($B279="","",SUMIFS('Rekap Order'!$G$2:$G$501,'Rekap Order'!$W$2:$W$501,$B279,'Rekap Order'!$N$2:$N$501,"Sudah dibeli")+SUMIFS('Rekap Order'!$G$2:$G$501,'Rekap Order'!$W$2:$W$501,$B279,'Rekap Order'!$N$2:$N$501,"Dikirim"))</f>
        <v/>
      </c>
      <c r="H279" s="16">
        <f>IF($B279="","",SUMIFS('Rekap Order'!$G$2:$G$501,'Rekap Order'!$W$2:$W$501,$B279,'Rekap Order'!$N$2:$N$501,"Habis"))</f>
        <v/>
      </c>
      <c r="I279" s="16">
        <f>IF($B279="","",C279-G279-H279)</f>
        <v/>
      </c>
    </row>
    <row r="280">
      <c r="A280" s="31">
        <f>IF($B280="","",ROW()-1)</f>
        <v/>
      </c>
      <c r="B280" s="31">
        <f>IFERROR(INDEX('Rekap Order'!$W$2:$W$501,MATCH(ROW()-1,'Rekap Order'!$X$2:$X$501,0)),"")</f>
        <v/>
      </c>
      <c r="C280" s="16">
        <f>IF($B280="","",SUMIF('Rekap Order'!$W$2:$W$501,$B280,'Rekap Order'!$G$2:$G$501))</f>
        <v/>
      </c>
      <c r="D280" s="16">
        <f>IF($B280="","",COUNTIF('Rekap Order'!$W$2:$W$501,$B280))</f>
        <v/>
      </c>
      <c r="E280" s="17">
        <f>IF($B280="","",INDEX('Rekap Order'!$H$2:$H$501,MATCH($B280,'Rekap Order'!$W$2:$W$501,0)))</f>
        <v/>
      </c>
      <c r="F280" s="17">
        <f>IF($B280="","",SUMPRODUCT(('Rekap Order'!$W$2:$W$501=$B280)*'Rekap Order'!$H$2:$H$501*'Rekap Order'!$G$2:$G$501))</f>
        <v/>
      </c>
      <c r="G280" s="16">
        <f>IF($B280="","",SUMIFS('Rekap Order'!$G$2:$G$501,'Rekap Order'!$W$2:$W$501,$B280,'Rekap Order'!$N$2:$N$501,"Sudah dibeli")+SUMIFS('Rekap Order'!$G$2:$G$501,'Rekap Order'!$W$2:$W$501,$B280,'Rekap Order'!$N$2:$N$501,"Dikirim"))</f>
        <v/>
      </c>
      <c r="H280" s="16">
        <f>IF($B280="","",SUMIFS('Rekap Order'!$G$2:$G$501,'Rekap Order'!$W$2:$W$501,$B280,'Rekap Order'!$N$2:$N$501,"Habis"))</f>
        <v/>
      </c>
      <c r="I280" s="16">
        <f>IF($B280="","",C280-G280-H280)</f>
        <v/>
      </c>
    </row>
    <row r="281">
      <c r="A281" s="31">
        <f>IF($B281="","",ROW()-1)</f>
        <v/>
      </c>
      <c r="B281" s="31">
        <f>IFERROR(INDEX('Rekap Order'!$W$2:$W$501,MATCH(ROW()-1,'Rekap Order'!$X$2:$X$501,0)),"")</f>
        <v/>
      </c>
      <c r="C281" s="16">
        <f>IF($B281="","",SUMIF('Rekap Order'!$W$2:$W$501,$B281,'Rekap Order'!$G$2:$G$501))</f>
        <v/>
      </c>
      <c r="D281" s="16">
        <f>IF($B281="","",COUNTIF('Rekap Order'!$W$2:$W$501,$B281))</f>
        <v/>
      </c>
      <c r="E281" s="17">
        <f>IF($B281="","",INDEX('Rekap Order'!$H$2:$H$501,MATCH($B281,'Rekap Order'!$W$2:$W$501,0)))</f>
        <v/>
      </c>
      <c r="F281" s="17">
        <f>IF($B281="","",SUMPRODUCT(('Rekap Order'!$W$2:$W$501=$B281)*'Rekap Order'!$H$2:$H$501*'Rekap Order'!$G$2:$G$501))</f>
        <v/>
      </c>
      <c r="G281" s="16">
        <f>IF($B281="","",SUMIFS('Rekap Order'!$G$2:$G$501,'Rekap Order'!$W$2:$W$501,$B281,'Rekap Order'!$N$2:$N$501,"Sudah dibeli")+SUMIFS('Rekap Order'!$G$2:$G$501,'Rekap Order'!$W$2:$W$501,$B281,'Rekap Order'!$N$2:$N$501,"Dikirim"))</f>
        <v/>
      </c>
      <c r="H281" s="16">
        <f>IF($B281="","",SUMIFS('Rekap Order'!$G$2:$G$501,'Rekap Order'!$W$2:$W$501,$B281,'Rekap Order'!$N$2:$N$501,"Habis"))</f>
        <v/>
      </c>
      <c r="I281" s="16">
        <f>IF($B281="","",C281-G281-H281)</f>
        <v/>
      </c>
    </row>
    <row r="282">
      <c r="A282" s="31">
        <f>IF($B282="","",ROW()-1)</f>
        <v/>
      </c>
      <c r="B282" s="31">
        <f>IFERROR(INDEX('Rekap Order'!$W$2:$W$501,MATCH(ROW()-1,'Rekap Order'!$X$2:$X$501,0)),"")</f>
        <v/>
      </c>
      <c r="C282" s="16">
        <f>IF($B282="","",SUMIF('Rekap Order'!$W$2:$W$501,$B282,'Rekap Order'!$G$2:$G$501))</f>
        <v/>
      </c>
      <c r="D282" s="16">
        <f>IF($B282="","",COUNTIF('Rekap Order'!$W$2:$W$501,$B282))</f>
        <v/>
      </c>
      <c r="E282" s="17">
        <f>IF($B282="","",INDEX('Rekap Order'!$H$2:$H$501,MATCH($B282,'Rekap Order'!$W$2:$W$501,0)))</f>
        <v/>
      </c>
      <c r="F282" s="17">
        <f>IF($B282="","",SUMPRODUCT(('Rekap Order'!$W$2:$W$501=$B282)*'Rekap Order'!$H$2:$H$501*'Rekap Order'!$G$2:$G$501))</f>
        <v/>
      </c>
      <c r="G282" s="16">
        <f>IF($B282="","",SUMIFS('Rekap Order'!$G$2:$G$501,'Rekap Order'!$W$2:$W$501,$B282,'Rekap Order'!$N$2:$N$501,"Sudah dibeli")+SUMIFS('Rekap Order'!$G$2:$G$501,'Rekap Order'!$W$2:$W$501,$B282,'Rekap Order'!$N$2:$N$501,"Dikirim"))</f>
        <v/>
      </c>
      <c r="H282" s="16">
        <f>IF($B282="","",SUMIFS('Rekap Order'!$G$2:$G$501,'Rekap Order'!$W$2:$W$501,$B282,'Rekap Order'!$N$2:$N$501,"Habis"))</f>
        <v/>
      </c>
      <c r="I282" s="16">
        <f>IF($B282="","",C282-G282-H282)</f>
        <v/>
      </c>
    </row>
    <row r="283">
      <c r="A283" s="31">
        <f>IF($B283="","",ROW()-1)</f>
        <v/>
      </c>
      <c r="B283" s="31">
        <f>IFERROR(INDEX('Rekap Order'!$W$2:$W$501,MATCH(ROW()-1,'Rekap Order'!$X$2:$X$501,0)),"")</f>
        <v/>
      </c>
      <c r="C283" s="16">
        <f>IF($B283="","",SUMIF('Rekap Order'!$W$2:$W$501,$B283,'Rekap Order'!$G$2:$G$501))</f>
        <v/>
      </c>
      <c r="D283" s="16">
        <f>IF($B283="","",COUNTIF('Rekap Order'!$W$2:$W$501,$B283))</f>
        <v/>
      </c>
      <c r="E283" s="17">
        <f>IF($B283="","",INDEX('Rekap Order'!$H$2:$H$501,MATCH($B283,'Rekap Order'!$W$2:$W$501,0)))</f>
        <v/>
      </c>
      <c r="F283" s="17">
        <f>IF($B283="","",SUMPRODUCT(('Rekap Order'!$W$2:$W$501=$B283)*'Rekap Order'!$H$2:$H$501*'Rekap Order'!$G$2:$G$501))</f>
        <v/>
      </c>
      <c r="G283" s="16">
        <f>IF($B283="","",SUMIFS('Rekap Order'!$G$2:$G$501,'Rekap Order'!$W$2:$W$501,$B283,'Rekap Order'!$N$2:$N$501,"Sudah dibeli")+SUMIFS('Rekap Order'!$G$2:$G$501,'Rekap Order'!$W$2:$W$501,$B283,'Rekap Order'!$N$2:$N$501,"Dikirim"))</f>
        <v/>
      </c>
      <c r="H283" s="16">
        <f>IF($B283="","",SUMIFS('Rekap Order'!$G$2:$G$501,'Rekap Order'!$W$2:$W$501,$B283,'Rekap Order'!$N$2:$N$501,"Habis"))</f>
        <v/>
      </c>
      <c r="I283" s="16">
        <f>IF($B283="","",C283-G283-H283)</f>
        <v/>
      </c>
    </row>
    <row r="284">
      <c r="A284" s="31">
        <f>IF($B284="","",ROW()-1)</f>
        <v/>
      </c>
      <c r="B284" s="31">
        <f>IFERROR(INDEX('Rekap Order'!$W$2:$W$501,MATCH(ROW()-1,'Rekap Order'!$X$2:$X$501,0)),"")</f>
        <v/>
      </c>
      <c r="C284" s="16">
        <f>IF($B284="","",SUMIF('Rekap Order'!$W$2:$W$501,$B284,'Rekap Order'!$G$2:$G$501))</f>
        <v/>
      </c>
      <c r="D284" s="16">
        <f>IF($B284="","",COUNTIF('Rekap Order'!$W$2:$W$501,$B284))</f>
        <v/>
      </c>
      <c r="E284" s="17">
        <f>IF($B284="","",INDEX('Rekap Order'!$H$2:$H$501,MATCH($B284,'Rekap Order'!$W$2:$W$501,0)))</f>
        <v/>
      </c>
      <c r="F284" s="17">
        <f>IF($B284="","",SUMPRODUCT(('Rekap Order'!$W$2:$W$501=$B284)*'Rekap Order'!$H$2:$H$501*'Rekap Order'!$G$2:$G$501))</f>
        <v/>
      </c>
      <c r="G284" s="16">
        <f>IF($B284="","",SUMIFS('Rekap Order'!$G$2:$G$501,'Rekap Order'!$W$2:$W$501,$B284,'Rekap Order'!$N$2:$N$501,"Sudah dibeli")+SUMIFS('Rekap Order'!$G$2:$G$501,'Rekap Order'!$W$2:$W$501,$B284,'Rekap Order'!$N$2:$N$501,"Dikirim"))</f>
        <v/>
      </c>
      <c r="H284" s="16">
        <f>IF($B284="","",SUMIFS('Rekap Order'!$G$2:$G$501,'Rekap Order'!$W$2:$W$501,$B284,'Rekap Order'!$N$2:$N$501,"Habis"))</f>
        <v/>
      </c>
      <c r="I284" s="16">
        <f>IF($B284="","",C284-G284-H284)</f>
        <v/>
      </c>
    </row>
    <row r="285">
      <c r="A285" s="31">
        <f>IF($B285="","",ROW()-1)</f>
        <v/>
      </c>
      <c r="B285" s="31">
        <f>IFERROR(INDEX('Rekap Order'!$W$2:$W$501,MATCH(ROW()-1,'Rekap Order'!$X$2:$X$501,0)),"")</f>
        <v/>
      </c>
      <c r="C285" s="16">
        <f>IF($B285="","",SUMIF('Rekap Order'!$W$2:$W$501,$B285,'Rekap Order'!$G$2:$G$501))</f>
        <v/>
      </c>
      <c r="D285" s="16">
        <f>IF($B285="","",COUNTIF('Rekap Order'!$W$2:$W$501,$B285))</f>
        <v/>
      </c>
      <c r="E285" s="17">
        <f>IF($B285="","",INDEX('Rekap Order'!$H$2:$H$501,MATCH($B285,'Rekap Order'!$W$2:$W$501,0)))</f>
        <v/>
      </c>
      <c r="F285" s="17">
        <f>IF($B285="","",SUMPRODUCT(('Rekap Order'!$W$2:$W$501=$B285)*'Rekap Order'!$H$2:$H$501*'Rekap Order'!$G$2:$G$501))</f>
        <v/>
      </c>
      <c r="G285" s="16">
        <f>IF($B285="","",SUMIFS('Rekap Order'!$G$2:$G$501,'Rekap Order'!$W$2:$W$501,$B285,'Rekap Order'!$N$2:$N$501,"Sudah dibeli")+SUMIFS('Rekap Order'!$G$2:$G$501,'Rekap Order'!$W$2:$W$501,$B285,'Rekap Order'!$N$2:$N$501,"Dikirim"))</f>
        <v/>
      </c>
      <c r="H285" s="16">
        <f>IF($B285="","",SUMIFS('Rekap Order'!$G$2:$G$501,'Rekap Order'!$W$2:$W$501,$B285,'Rekap Order'!$N$2:$N$501,"Habis"))</f>
        <v/>
      </c>
      <c r="I285" s="16">
        <f>IF($B285="","",C285-G285-H285)</f>
        <v/>
      </c>
    </row>
    <row r="286">
      <c r="A286" s="31">
        <f>IF($B286="","",ROW()-1)</f>
        <v/>
      </c>
      <c r="B286" s="31">
        <f>IFERROR(INDEX('Rekap Order'!$W$2:$W$501,MATCH(ROW()-1,'Rekap Order'!$X$2:$X$501,0)),"")</f>
        <v/>
      </c>
      <c r="C286" s="16">
        <f>IF($B286="","",SUMIF('Rekap Order'!$W$2:$W$501,$B286,'Rekap Order'!$G$2:$G$501))</f>
        <v/>
      </c>
      <c r="D286" s="16">
        <f>IF($B286="","",COUNTIF('Rekap Order'!$W$2:$W$501,$B286))</f>
        <v/>
      </c>
      <c r="E286" s="17">
        <f>IF($B286="","",INDEX('Rekap Order'!$H$2:$H$501,MATCH($B286,'Rekap Order'!$W$2:$W$501,0)))</f>
        <v/>
      </c>
      <c r="F286" s="17">
        <f>IF($B286="","",SUMPRODUCT(('Rekap Order'!$W$2:$W$501=$B286)*'Rekap Order'!$H$2:$H$501*'Rekap Order'!$G$2:$G$501))</f>
        <v/>
      </c>
      <c r="G286" s="16">
        <f>IF($B286="","",SUMIFS('Rekap Order'!$G$2:$G$501,'Rekap Order'!$W$2:$W$501,$B286,'Rekap Order'!$N$2:$N$501,"Sudah dibeli")+SUMIFS('Rekap Order'!$G$2:$G$501,'Rekap Order'!$W$2:$W$501,$B286,'Rekap Order'!$N$2:$N$501,"Dikirim"))</f>
        <v/>
      </c>
      <c r="H286" s="16">
        <f>IF($B286="","",SUMIFS('Rekap Order'!$G$2:$G$501,'Rekap Order'!$W$2:$W$501,$B286,'Rekap Order'!$N$2:$N$501,"Habis"))</f>
        <v/>
      </c>
      <c r="I286" s="16">
        <f>IF($B286="","",C286-G286-H286)</f>
        <v/>
      </c>
    </row>
    <row r="287">
      <c r="A287" s="31">
        <f>IF($B287="","",ROW()-1)</f>
        <v/>
      </c>
      <c r="B287" s="31">
        <f>IFERROR(INDEX('Rekap Order'!$W$2:$W$501,MATCH(ROW()-1,'Rekap Order'!$X$2:$X$501,0)),"")</f>
        <v/>
      </c>
      <c r="C287" s="16">
        <f>IF($B287="","",SUMIF('Rekap Order'!$W$2:$W$501,$B287,'Rekap Order'!$G$2:$G$501))</f>
        <v/>
      </c>
      <c r="D287" s="16">
        <f>IF($B287="","",COUNTIF('Rekap Order'!$W$2:$W$501,$B287))</f>
        <v/>
      </c>
      <c r="E287" s="17">
        <f>IF($B287="","",INDEX('Rekap Order'!$H$2:$H$501,MATCH($B287,'Rekap Order'!$W$2:$W$501,0)))</f>
        <v/>
      </c>
      <c r="F287" s="17">
        <f>IF($B287="","",SUMPRODUCT(('Rekap Order'!$W$2:$W$501=$B287)*'Rekap Order'!$H$2:$H$501*'Rekap Order'!$G$2:$G$501))</f>
        <v/>
      </c>
      <c r="G287" s="16">
        <f>IF($B287="","",SUMIFS('Rekap Order'!$G$2:$G$501,'Rekap Order'!$W$2:$W$501,$B287,'Rekap Order'!$N$2:$N$501,"Sudah dibeli")+SUMIFS('Rekap Order'!$G$2:$G$501,'Rekap Order'!$W$2:$W$501,$B287,'Rekap Order'!$N$2:$N$501,"Dikirim"))</f>
        <v/>
      </c>
      <c r="H287" s="16">
        <f>IF($B287="","",SUMIFS('Rekap Order'!$G$2:$G$501,'Rekap Order'!$W$2:$W$501,$B287,'Rekap Order'!$N$2:$N$501,"Habis"))</f>
        <v/>
      </c>
      <c r="I287" s="16">
        <f>IF($B287="","",C287-G287-H287)</f>
        <v/>
      </c>
    </row>
    <row r="288">
      <c r="A288" s="31">
        <f>IF($B288="","",ROW()-1)</f>
        <v/>
      </c>
      <c r="B288" s="31">
        <f>IFERROR(INDEX('Rekap Order'!$W$2:$W$501,MATCH(ROW()-1,'Rekap Order'!$X$2:$X$501,0)),"")</f>
        <v/>
      </c>
      <c r="C288" s="16">
        <f>IF($B288="","",SUMIF('Rekap Order'!$W$2:$W$501,$B288,'Rekap Order'!$G$2:$G$501))</f>
        <v/>
      </c>
      <c r="D288" s="16">
        <f>IF($B288="","",COUNTIF('Rekap Order'!$W$2:$W$501,$B288))</f>
        <v/>
      </c>
      <c r="E288" s="17">
        <f>IF($B288="","",INDEX('Rekap Order'!$H$2:$H$501,MATCH($B288,'Rekap Order'!$W$2:$W$501,0)))</f>
        <v/>
      </c>
      <c r="F288" s="17">
        <f>IF($B288="","",SUMPRODUCT(('Rekap Order'!$W$2:$W$501=$B288)*'Rekap Order'!$H$2:$H$501*'Rekap Order'!$G$2:$G$501))</f>
        <v/>
      </c>
      <c r="G288" s="16">
        <f>IF($B288="","",SUMIFS('Rekap Order'!$G$2:$G$501,'Rekap Order'!$W$2:$W$501,$B288,'Rekap Order'!$N$2:$N$501,"Sudah dibeli")+SUMIFS('Rekap Order'!$G$2:$G$501,'Rekap Order'!$W$2:$W$501,$B288,'Rekap Order'!$N$2:$N$501,"Dikirim"))</f>
        <v/>
      </c>
      <c r="H288" s="16">
        <f>IF($B288="","",SUMIFS('Rekap Order'!$G$2:$G$501,'Rekap Order'!$W$2:$W$501,$B288,'Rekap Order'!$N$2:$N$501,"Habis"))</f>
        <v/>
      </c>
      <c r="I288" s="16">
        <f>IF($B288="","",C288-G288-H288)</f>
        <v/>
      </c>
    </row>
    <row r="289">
      <c r="A289" s="31">
        <f>IF($B289="","",ROW()-1)</f>
        <v/>
      </c>
      <c r="B289" s="31">
        <f>IFERROR(INDEX('Rekap Order'!$W$2:$W$501,MATCH(ROW()-1,'Rekap Order'!$X$2:$X$501,0)),"")</f>
        <v/>
      </c>
      <c r="C289" s="16">
        <f>IF($B289="","",SUMIF('Rekap Order'!$W$2:$W$501,$B289,'Rekap Order'!$G$2:$G$501))</f>
        <v/>
      </c>
      <c r="D289" s="16">
        <f>IF($B289="","",COUNTIF('Rekap Order'!$W$2:$W$501,$B289))</f>
        <v/>
      </c>
      <c r="E289" s="17">
        <f>IF($B289="","",INDEX('Rekap Order'!$H$2:$H$501,MATCH($B289,'Rekap Order'!$W$2:$W$501,0)))</f>
        <v/>
      </c>
      <c r="F289" s="17">
        <f>IF($B289="","",SUMPRODUCT(('Rekap Order'!$W$2:$W$501=$B289)*'Rekap Order'!$H$2:$H$501*'Rekap Order'!$G$2:$G$501))</f>
        <v/>
      </c>
      <c r="G289" s="16">
        <f>IF($B289="","",SUMIFS('Rekap Order'!$G$2:$G$501,'Rekap Order'!$W$2:$W$501,$B289,'Rekap Order'!$N$2:$N$501,"Sudah dibeli")+SUMIFS('Rekap Order'!$G$2:$G$501,'Rekap Order'!$W$2:$W$501,$B289,'Rekap Order'!$N$2:$N$501,"Dikirim"))</f>
        <v/>
      </c>
      <c r="H289" s="16">
        <f>IF($B289="","",SUMIFS('Rekap Order'!$G$2:$G$501,'Rekap Order'!$W$2:$W$501,$B289,'Rekap Order'!$N$2:$N$501,"Habis"))</f>
        <v/>
      </c>
      <c r="I289" s="16">
        <f>IF($B289="","",C289-G289-H289)</f>
        <v/>
      </c>
    </row>
    <row r="290">
      <c r="A290" s="31">
        <f>IF($B290="","",ROW()-1)</f>
        <v/>
      </c>
      <c r="B290" s="31">
        <f>IFERROR(INDEX('Rekap Order'!$W$2:$W$501,MATCH(ROW()-1,'Rekap Order'!$X$2:$X$501,0)),"")</f>
        <v/>
      </c>
      <c r="C290" s="16">
        <f>IF($B290="","",SUMIF('Rekap Order'!$W$2:$W$501,$B290,'Rekap Order'!$G$2:$G$501))</f>
        <v/>
      </c>
      <c r="D290" s="16">
        <f>IF($B290="","",COUNTIF('Rekap Order'!$W$2:$W$501,$B290))</f>
        <v/>
      </c>
      <c r="E290" s="17">
        <f>IF($B290="","",INDEX('Rekap Order'!$H$2:$H$501,MATCH($B290,'Rekap Order'!$W$2:$W$501,0)))</f>
        <v/>
      </c>
      <c r="F290" s="17">
        <f>IF($B290="","",SUMPRODUCT(('Rekap Order'!$W$2:$W$501=$B290)*'Rekap Order'!$H$2:$H$501*'Rekap Order'!$G$2:$G$501))</f>
        <v/>
      </c>
      <c r="G290" s="16">
        <f>IF($B290="","",SUMIFS('Rekap Order'!$G$2:$G$501,'Rekap Order'!$W$2:$W$501,$B290,'Rekap Order'!$N$2:$N$501,"Sudah dibeli")+SUMIFS('Rekap Order'!$G$2:$G$501,'Rekap Order'!$W$2:$W$501,$B290,'Rekap Order'!$N$2:$N$501,"Dikirim"))</f>
        <v/>
      </c>
      <c r="H290" s="16">
        <f>IF($B290="","",SUMIFS('Rekap Order'!$G$2:$G$501,'Rekap Order'!$W$2:$W$501,$B290,'Rekap Order'!$N$2:$N$501,"Habis"))</f>
        <v/>
      </c>
      <c r="I290" s="16">
        <f>IF($B290="","",C290-G290-H290)</f>
        <v/>
      </c>
    </row>
    <row r="291">
      <c r="A291" s="31">
        <f>IF($B291="","",ROW()-1)</f>
        <v/>
      </c>
      <c r="B291" s="31">
        <f>IFERROR(INDEX('Rekap Order'!$W$2:$W$501,MATCH(ROW()-1,'Rekap Order'!$X$2:$X$501,0)),"")</f>
        <v/>
      </c>
      <c r="C291" s="16">
        <f>IF($B291="","",SUMIF('Rekap Order'!$W$2:$W$501,$B291,'Rekap Order'!$G$2:$G$501))</f>
        <v/>
      </c>
      <c r="D291" s="16">
        <f>IF($B291="","",COUNTIF('Rekap Order'!$W$2:$W$501,$B291))</f>
        <v/>
      </c>
      <c r="E291" s="17">
        <f>IF($B291="","",INDEX('Rekap Order'!$H$2:$H$501,MATCH($B291,'Rekap Order'!$W$2:$W$501,0)))</f>
        <v/>
      </c>
      <c r="F291" s="17">
        <f>IF($B291="","",SUMPRODUCT(('Rekap Order'!$W$2:$W$501=$B291)*'Rekap Order'!$H$2:$H$501*'Rekap Order'!$G$2:$G$501))</f>
        <v/>
      </c>
      <c r="G291" s="16">
        <f>IF($B291="","",SUMIFS('Rekap Order'!$G$2:$G$501,'Rekap Order'!$W$2:$W$501,$B291,'Rekap Order'!$N$2:$N$501,"Sudah dibeli")+SUMIFS('Rekap Order'!$G$2:$G$501,'Rekap Order'!$W$2:$W$501,$B291,'Rekap Order'!$N$2:$N$501,"Dikirim"))</f>
        <v/>
      </c>
      <c r="H291" s="16">
        <f>IF($B291="","",SUMIFS('Rekap Order'!$G$2:$G$501,'Rekap Order'!$W$2:$W$501,$B291,'Rekap Order'!$N$2:$N$501,"Habis"))</f>
        <v/>
      </c>
      <c r="I291" s="16">
        <f>IF($B291="","",C291-G291-H291)</f>
        <v/>
      </c>
    </row>
    <row r="292">
      <c r="A292" s="31">
        <f>IF($B292="","",ROW()-1)</f>
        <v/>
      </c>
      <c r="B292" s="31">
        <f>IFERROR(INDEX('Rekap Order'!$W$2:$W$501,MATCH(ROW()-1,'Rekap Order'!$X$2:$X$501,0)),"")</f>
        <v/>
      </c>
      <c r="C292" s="16">
        <f>IF($B292="","",SUMIF('Rekap Order'!$W$2:$W$501,$B292,'Rekap Order'!$G$2:$G$501))</f>
        <v/>
      </c>
      <c r="D292" s="16">
        <f>IF($B292="","",COUNTIF('Rekap Order'!$W$2:$W$501,$B292))</f>
        <v/>
      </c>
      <c r="E292" s="17">
        <f>IF($B292="","",INDEX('Rekap Order'!$H$2:$H$501,MATCH($B292,'Rekap Order'!$W$2:$W$501,0)))</f>
        <v/>
      </c>
      <c r="F292" s="17">
        <f>IF($B292="","",SUMPRODUCT(('Rekap Order'!$W$2:$W$501=$B292)*'Rekap Order'!$H$2:$H$501*'Rekap Order'!$G$2:$G$501))</f>
        <v/>
      </c>
      <c r="G292" s="16">
        <f>IF($B292="","",SUMIFS('Rekap Order'!$G$2:$G$501,'Rekap Order'!$W$2:$W$501,$B292,'Rekap Order'!$N$2:$N$501,"Sudah dibeli")+SUMIFS('Rekap Order'!$G$2:$G$501,'Rekap Order'!$W$2:$W$501,$B292,'Rekap Order'!$N$2:$N$501,"Dikirim"))</f>
        <v/>
      </c>
      <c r="H292" s="16">
        <f>IF($B292="","",SUMIFS('Rekap Order'!$G$2:$G$501,'Rekap Order'!$W$2:$W$501,$B292,'Rekap Order'!$N$2:$N$501,"Habis"))</f>
        <v/>
      </c>
      <c r="I292" s="16">
        <f>IF($B292="","",C292-G292-H292)</f>
        <v/>
      </c>
    </row>
    <row r="293">
      <c r="A293" s="31">
        <f>IF($B293="","",ROW()-1)</f>
        <v/>
      </c>
      <c r="B293" s="31">
        <f>IFERROR(INDEX('Rekap Order'!$W$2:$W$501,MATCH(ROW()-1,'Rekap Order'!$X$2:$X$501,0)),"")</f>
        <v/>
      </c>
      <c r="C293" s="16">
        <f>IF($B293="","",SUMIF('Rekap Order'!$W$2:$W$501,$B293,'Rekap Order'!$G$2:$G$501))</f>
        <v/>
      </c>
      <c r="D293" s="16">
        <f>IF($B293="","",COUNTIF('Rekap Order'!$W$2:$W$501,$B293))</f>
        <v/>
      </c>
      <c r="E293" s="17">
        <f>IF($B293="","",INDEX('Rekap Order'!$H$2:$H$501,MATCH($B293,'Rekap Order'!$W$2:$W$501,0)))</f>
        <v/>
      </c>
      <c r="F293" s="17">
        <f>IF($B293="","",SUMPRODUCT(('Rekap Order'!$W$2:$W$501=$B293)*'Rekap Order'!$H$2:$H$501*'Rekap Order'!$G$2:$G$501))</f>
        <v/>
      </c>
      <c r="G293" s="16">
        <f>IF($B293="","",SUMIFS('Rekap Order'!$G$2:$G$501,'Rekap Order'!$W$2:$W$501,$B293,'Rekap Order'!$N$2:$N$501,"Sudah dibeli")+SUMIFS('Rekap Order'!$G$2:$G$501,'Rekap Order'!$W$2:$W$501,$B293,'Rekap Order'!$N$2:$N$501,"Dikirim"))</f>
        <v/>
      </c>
      <c r="H293" s="16">
        <f>IF($B293="","",SUMIFS('Rekap Order'!$G$2:$G$501,'Rekap Order'!$W$2:$W$501,$B293,'Rekap Order'!$N$2:$N$501,"Habis"))</f>
        <v/>
      </c>
      <c r="I293" s="16">
        <f>IF($B293="","",C293-G293-H293)</f>
        <v/>
      </c>
    </row>
    <row r="294">
      <c r="A294" s="31">
        <f>IF($B294="","",ROW()-1)</f>
        <v/>
      </c>
      <c r="B294" s="31">
        <f>IFERROR(INDEX('Rekap Order'!$W$2:$W$501,MATCH(ROW()-1,'Rekap Order'!$X$2:$X$501,0)),"")</f>
        <v/>
      </c>
      <c r="C294" s="16">
        <f>IF($B294="","",SUMIF('Rekap Order'!$W$2:$W$501,$B294,'Rekap Order'!$G$2:$G$501))</f>
        <v/>
      </c>
      <c r="D294" s="16">
        <f>IF($B294="","",COUNTIF('Rekap Order'!$W$2:$W$501,$B294))</f>
        <v/>
      </c>
      <c r="E294" s="17">
        <f>IF($B294="","",INDEX('Rekap Order'!$H$2:$H$501,MATCH($B294,'Rekap Order'!$W$2:$W$501,0)))</f>
        <v/>
      </c>
      <c r="F294" s="17">
        <f>IF($B294="","",SUMPRODUCT(('Rekap Order'!$W$2:$W$501=$B294)*'Rekap Order'!$H$2:$H$501*'Rekap Order'!$G$2:$G$501))</f>
        <v/>
      </c>
      <c r="G294" s="16">
        <f>IF($B294="","",SUMIFS('Rekap Order'!$G$2:$G$501,'Rekap Order'!$W$2:$W$501,$B294,'Rekap Order'!$N$2:$N$501,"Sudah dibeli")+SUMIFS('Rekap Order'!$G$2:$G$501,'Rekap Order'!$W$2:$W$501,$B294,'Rekap Order'!$N$2:$N$501,"Dikirim"))</f>
        <v/>
      </c>
      <c r="H294" s="16">
        <f>IF($B294="","",SUMIFS('Rekap Order'!$G$2:$G$501,'Rekap Order'!$W$2:$W$501,$B294,'Rekap Order'!$N$2:$N$501,"Habis"))</f>
        <v/>
      </c>
      <c r="I294" s="16">
        <f>IF($B294="","",C294-G294-H294)</f>
        <v/>
      </c>
    </row>
    <row r="295">
      <c r="A295" s="31">
        <f>IF($B295="","",ROW()-1)</f>
        <v/>
      </c>
      <c r="B295" s="31">
        <f>IFERROR(INDEX('Rekap Order'!$W$2:$W$501,MATCH(ROW()-1,'Rekap Order'!$X$2:$X$501,0)),"")</f>
        <v/>
      </c>
      <c r="C295" s="16">
        <f>IF($B295="","",SUMIF('Rekap Order'!$W$2:$W$501,$B295,'Rekap Order'!$G$2:$G$501))</f>
        <v/>
      </c>
      <c r="D295" s="16">
        <f>IF($B295="","",COUNTIF('Rekap Order'!$W$2:$W$501,$B295))</f>
        <v/>
      </c>
      <c r="E295" s="17">
        <f>IF($B295="","",INDEX('Rekap Order'!$H$2:$H$501,MATCH($B295,'Rekap Order'!$W$2:$W$501,0)))</f>
        <v/>
      </c>
      <c r="F295" s="17">
        <f>IF($B295="","",SUMPRODUCT(('Rekap Order'!$W$2:$W$501=$B295)*'Rekap Order'!$H$2:$H$501*'Rekap Order'!$G$2:$G$501))</f>
        <v/>
      </c>
      <c r="G295" s="16">
        <f>IF($B295="","",SUMIFS('Rekap Order'!$G$2:$G$501,'Rekap Order'!$W$2:$W$501,$B295,'Rekap Order'!$N$2:$N$501,"Sudah dibeli")+SUMIFS('Rekap Order'!$G$2:$G$501,'Rekap Order'!$W$2:$W$501,$B295,'Rekap Order'!$N$2:$N$501,"Dikirim"))</f>
        <v/>
      </c>
      <c r="H295" s="16">
        <f>IF($B295="","",SUMIFS('Rekap Order'!$G$2:$G$501,'Rekap Order'!$W$2:$W$501,$B295,'Rekap Order'!$N$2:$N$501,"Habis"))</f>
        <v/>
      </c>
      <c r="I295" s="16">
        <f>IF($B295="","",C295-G295-H295)</f>
        <v/>
      </c>
    </row>
    <row r="296">
      <c r="A296" s="31">
        <f>IF($B296="","",ROW()-1)</f>
        <v/>
      </c>
      <c r="B296" s="31">
        <f>IFERROR(INDEX('Rekap Order'!$W$2:$W$501,MATCH(ROW()-1,'Rekap Order'!$X$2:$X$501,0)),"")</f>
        <v/>
      </c>
      <c r="C296" s="16">
        <f>IF($B296="","",SUMIF('Rekap Order'!$W$2:$W$501,$B296,'Rekap Order'!$G$2:$G$501))</f>
        <v/>
      </c>
      <c r="D296" s="16">
        <f>IF($B296="","",COUNTIF('Rekap Order'!$W$2:$W$501,$B296))</f>
        <v/>
      </c>
      <c r="E296" s="17">
        <f>IF($B296="","",INDEX('Rekap Order'!$H$2:$H$501,MATCH($B296,'Rekap Order'!$W$2:$W$501,0)))</f>
        <v/>
      </c>
      <c r="F296" s="17">
        <f>IF($B296="","",SUMPRODUCT(('Rekap Order'!$W$2:$W$501=$B296)*'Rekap Order'!$H$2:$H$501*'Rekap Order'!$G$2:$G$501))</f>
        <v/>
      </c>
      <c r="G296" s="16">
        <f>IF($B296="","",SUMIFS('Rekap Order'!$G$2:$G$501,'Rekap Order'!$W$2:$W$501,$B296,'Rekap Order'!$N$2:$N$501,"Sudah dibeli")+SUMIFS('Rekap Order'!$G$2:$G$501,'Rekap Order'!$W$2:$W$501,$B296,'Rekap Order'!$N$2:$N$501,"Dikirim"))</f>
        <v/>
      </c>
      <c r="H296" s="16">
        <f>IF($B296="","",SUMIFS('Rekap Order'!$G$2:$G$501,'Rekap Order'!$W$2:$W$501,$B296,'Rekap Order'!$N$2:$N$501,"Habis"))</f>
        <v/>
      </c>
      <c r="I296" s="16">
        <f>IF($B296="","",C296-G296-H296)</f>
        <v/>
      </c>
    </row>
    <row r="297">
      <c r="A297" s="31">
        <f>IF($B297="","",ROW()-1)</f>
        <v/>
      </c>
      <c r="B297" s="31">
        <f>IFERROR(INDEX('Rekap Order'!$W$2:$W$501,MATCH(ROW()-1,'Rekap Order'!$X$2:$X$501,0)),"")</f>
        <v/>
      </c>
      <c r="C297" s="16">
        <f>IF($B297="","",SUMIF('Rekap Order'!$W$2:$W$501,$B297,'Rekap Order'!$G$2:$G$501))</f>
        <v/>
      </c>
      <c r="D297" s="16">
        <f>IF($B297="","",COUNTIF('Rekap Order'!$W$2:$W$501,$B297))</f>
        <v/>
      </c>
      <c r="E297" s="17">
        <f>IF($B297="","",INDEX('Rekap Order'!$H$2:$H$501,MATCH($B297,'Rekap Order'!$W$2:$W$501,0)))</f>
        <v/>
      </c>
      <c r="F297" s="17">
        <f>IF($B297="","",SUMPRODUCT(('Rekap Order'!$W$2:$W$501=$B297)*'Rekap Order'!$H$2:$H$501*'Rekap Order'!$G$2:$G$501))</f>
        <v/>
      </c>
      <c r="G297" s="16">
        <f>IF($B297="","",SUMIFS('Rekap Order'!$G$2:$G$501,'Rekap Order'!$W$2:$W$501,$B297,'Rekap Order'!$N$2:$N$501,"Sudah dibeli")+SUMIFS('Rekap Order'!$G$2:$G$501,'Rekap Order'!$W$2:$W$501,$B297,'Rekap Order'!$N$2:$N$501,"Dikirim"))</f>
        <v/>
      </c>
      <c r="H297" s="16">
        <f>IF($B297="","",SUMIFS('Rekap Order'!$G$2:$G$501,'Rekap Order'!$W$2:$W$501,$B297,'Rekap Order'!$N$2:$N$501,"Habis"))</f>
        <v/>
      </c>
      <c r="I297" s="16">
        <f>IF($B297="","",C297-G297-H297)</f>
        <v/>
      </c>
    </row>
    <row r="298">
      <c r="A298" s="31">
        <f>IF($B298="","",ROW()-1)</f>
        <v/>
      </c>
      <c r="B298" s="31">
        <f>IFERROR(INDEX('Rekap Order'!$W$2:$W$501,MATCH(ROW()-1,'Rekap Order'!$X$2:$X$501,0)),"")</f>
        <v/>
      </c>
      <c r="C298" s="16">
        <f>IF($B298="","",SUMIF('Rekap Order'!$W$2:$W$501,$B298,'Rekap Order'!$G$2:$G$501))</f>
        <v/>
      </c>
      <c r="D298" s="16">
        <f>IF($B298="","",COUNTIF('Rekap Order'!$W$2:$W$501,$B298))</f>
        <v/>
      </c>
      <c r="E298" s="17">
        <f>IF($B298="","",INDEX('Rekap Order'!$H$2:$H$501,MATCH($B298,'Rekap Order'!$W$2:$W$501,0)))</f>
        <v/>
      </c>
      <c r="F298" s="17">
        <f>IF($B298="","",SUMPRODUCT(('Rekap Order'!$W$2:$W$501=$B298)*'Rekap Order'!$H$2:$H$501*'Rekap Order'!$G$2:$G$501))</f>
        <v/>
      </c>
      <c r="G298" s="16">
        <f>IF($B298="","",SUMIFS('Rekap Order'!$G$2:$G$501,'Rekap Order'!$W$2:$W$501,$B298,'Rekap Order'!$N$2:$N$501,"Sudah dibeli")+SUMIFS('Rekap Order'!$G$2:$G$501,'Rekap Order'!$W$2:$W$501,$B298,'Rekap Order'!$N$2:$N$501,"Dikirim"))</f>
        <v/>
      </c>
      <c r="H298" s="16">
        <f>IF($B298="","",SUMIFS('Rekap Order'!$G$2:$G$501,'Rekap Order'!$W$2:$W$501,$B298,'Rekap Order'!$N$2:$N$501,"Habis"))</f>
        <v/>
      </c>
      <c r="I298" s="16">
        <f>IF($B298="","",C298-G298-H298)</f>
        <v/>
      </c>
    </row>
    <row r="299">
      <c r="A299" s="31">
        <f>IF($B299="","",ROW()-1)</f>
        <v/>
      </c>
      <c r="B299" s="31">
        <f>IFERROR(INDEX('Rekap Order'!$W$2:$W$501,MATCH(ROW()-1,'Rekap Order'!$X$2:$X$501,0)),"")</f>
        <v/>
      </c>
      <c r="C299" s="16">
        <f>IF($B299="","",SUMIF('Rekap Order'!$W$2:$W$501,$B299,'Rekap Order'!$G$2:$G$501))</f>
        <v/>
      </c>
      <c r="D299" s="16">
        <f>IF($B299="","",COUNTIF('Rekap Order'!$W$2:$W$501,$B299))</f>
        <v/>
      </c>
      <c r="E299" s="17">
        <f>IF($B299="","",INDEX('Rekap Order'!$H$2:$H$501,MATCH($B299,'Rekap Order'!$W$2:$W$501,0)))</f>
        <v/>
      </c>
      <c r="F299" s="17">
        <f>IF($B299="","",SUMPRODUCT(('Rekap Order'!$W$2:$W$501=$B299)*'Rekap Order'!$H$2:$H$501*'Rekap Order'!$G$2:$G$501))</f>
        <v/>
      </c>
      <c r="G299" s="16">
        <f>IF($B299="","",SUMIFS('Rekap Order'!$G$2:$G$501,'Rekap Order'!$W$2:$W$501,$B299,'Rekap Order'!$N$2:$N$501,"Sudah dibeli")+SUMIFS('Rekap Order'!$G$2:$G$501,'Rekap Order'!$W$2:$W$501,$B299,'Rekap Order'!$N$2:$N$501,"Dikirim"))</f>
        <v/>
      </c>
      <c r="H299" s="16">
        <f>IF($B299="","",SUMIFS('Rekap Order'!$G$2:$G$501,'Rekap Order'!$W$2:$W$501,$B299,'Rekap Order'!$N$2:$N$501,"Habis"))</f>
        <v/>
      </c>
      <c r="I299" s="16">
        <f>IF($B299="","",C299-G299-H299)</f>
        <v/>
      </c>
    </row>
    <row r="300">
      <c r="A300" s="31">
        <f>IF($B300="","",ROW()-1)</f>
        <v/>
      </c>
      <c r="B300" s="31">
        <f>IFERROR(INDEX('Rekap Order'!$W$2:$W$501,MATCH(ROW()-1,'Rekap Order'!$X$2:$X$501,0)),"")</f>
        <v/>
      </c>
      <c r="C300" s="16">
        <f>IF($B300="","",SUMIF('Rekap Order'!$W$2:$W$501,$B300,'Rekap Order'!$G$2:$G$501))</f>
        <v/>
      </c>
      <c r="D300" s="16">
        <f>IF($B300="","",COUNTIF('Rekap Order'!$W$2:$W$501,$B300))</f>
        <v/>
      </c>
      <c r="E300" s="17">
        <f>IF($B300="","",INDEX('Rekap Order'!$H$2:$H$501,MATCH($B300,'Rekap Order'!$W$2:$W$501,0)))</f>
        <v/>
      </c>
      <c r="F300" s="17">
        <f>IF($B300="","",SUMPRODUCT(('Rekap Order'!$W$2:$W$501=$B300)*'Rekap Order'!$H$2:$H$501*'Rekap Order'!$G$2:$G$501))</f>
        <v/>
      </c>
      <c r="G300" s="16">
        <f>IF($B300="","",SUMIFS('Rekap Order'!$G$2:$G$501,'Rekap Order'!$W$2:$W$501,$B300,'Rekap Order'!$N$2:$N$501,"Sudah dibeli")+SUMIFS('Rekap Order'!$G$2:$G$501,'Rekap Order'!$W$2:$W$501,$B300,'Rekap Order'!$N$2:$N$501,"Dikirim"))</f>
        <v/>
      </c>
      <c r="H300" s="16">
        <f>IF($B300="","",SUMIFS('Rekap Order'!$G$2:$G$501,'Rekap Order'!$W$2:$W$501,$B300,'Rekap Order'!$N$2:$N$501,"Habis"))</f>
        <v/>
      </c>
      <c r="I300" s="16">
        <f>IF($B300="","",C300-G300-H300)</f>
        <v/>
      </c>
    </row>
    <row r="301">
      <c r="A301" s="31">
        <f>IF($B301="","",ROW()-1)</f>
        <v/>
      </c>
      <c r="B301" s="31">
        <f>IFERROR(INDEX('Rekap Order'!$W$2:$W$501,MATCH(ROW()-1,'Rekap Order'!$X$2:$X$501,0)),"")</f>
        <v/>
      </c>
      <c r="C301" s="16">
        <f>IF($B301="","",SUMIF('Rekap Order'!$W$2:$W$501,$B301,'Rekap Order'!$G$2:$G$501))</f>
        <v/>
      </c>
      <c r="D301" s="16">
        <f>IF($B301="","",COUNTIF('Rekap Order'!$W$2:$W$501,$B301))</f>
        <v/>
      </c>
      <c r="E301" s="17">
        <f>IF($B301="","",INDEX('Rekap Order'!$H$2:$H$501,MATCH($B301,'Rekap Order'!$W$2:$W$501,0)))</f>
        <v/>
      </c>
      <c r="F301" s="17">
        <f>IF($B301="","",SUMPRODUCT(('Rekap Order'!$W$2:$W$501=$B301)*'Rekap Order'!$H$2:$H$501*'Rekap Order'!$G$2:$G$501))</f>
        <v/>
      </c>
      <c r="G301" s="16">
        <f>IF($B301="","",SUMIFS('Rekap Order'!$G$2:$G$501,'Rekap Order'!$W$2:$W$501,$B301,'Rekap Order'!$N$2:$N$501,"Sudah dibeli")+SUMIFS('Rekap Order'!$G$2:$G$501,'Rekap Order'!$W$2:$W$501,$B301,'Rekap Order'!$N$2:$N$501,"Dikirim"))</f>
        <v/>
      </c>
      <c r="H301" s="16">
        <f>IF($B301="","",SUMIFS('Rekap Order'!$G$2:$G$501,'Rekap Order'!$W$2:$W$501,$B301,'Rekap Order'!$N$2:$N$501,"Habis"))</f>
        <v/>
      </c>
      <c r="I301" s="16">
        <f>IF($B301="","",C301-G301-H301)</f>
        <v/>
      </c>
    </row>
  </sheetData>
  <conditionalFormatting sqref="I2:I301">
    <cfRule type="expression" priority="1" dxfId="1">
      <formula>AND(ISNUMBER($I2),$I2&gt;0)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MechioApps</dc:creator>
  <dc:title>Template Rekap Order Jastip</dc:title>
  <dcterms:created xsi:type="dcterms:W3CDTF">2026-11-01T14:39:02Z</dcterms:created>
  <dcterms:modified xsi:type="dcterms:W3CDTF">2026-11-01T14:39:03Z</dcterms:modified>
</cp:coreProperties>
</file>